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showInkAnnotation="0" autoCompressPictures="0"/>
  <mc:AlternateContent xmlns:mc="http://schemas.openxmlformats.org/markup-compatibility/2006">
    <mc:Choice Requires="x15">
      <x15ac:absPath xmlns:x15ac="http://schemas.microsoft.com/office/spreadsheetml/2010/11/ac" url="/Users/marie/Desktop/Paper1 data/"/>
    </mc:Choice>
  </mc:AlternateContent>
  <xr:revisionPtr revIDLastSave="0" documentId="13_ncr:1_{7301B46B-DC8C-824E-BB07-3EFC983EE423}" xr6:coauthVersionLast="47" xr6:coauthVersionMax="47" xr10:uidLastSave="{00000000-0000-0000-0000-000000000000}"/>
  <bookViews>
    <workbookView xWindow="640" yWindow="500" windowWidth="28800" windowHeight="17500" tabRatio="500" xr2:uid="{00000000-000D-0000-FFFF-FFFF00000000}"/>
  </bookViews>
  <sheets>
    <sheet name="for print" sheetId="4" r:id="rId1"/>
    <sheet name="summary ratios" sheetId="9" r:id="rId2"/>
    <sheet name="summary" sheetId="8"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29" i="9" l="1"/>
  <c r="L28" i="9"/>
  <c r="K28" i="9"/>
  <c r="J28" i="9"/>
  <c r="I28" i="9"/>
  <c r="H28" i="9"/>
  <c r="G28" i="9"/>
  <c r="F28" i="9"/>
  <c r="E28" i="9"/>
  <c r="D28" i="9"/>
  <c r="C28" i="9"/>
  <c r="B28" i="9"/>
  <c r="L27" i="9"/>
  <c r="K27" i="9"/>
  <c r="J27" i="9"/>
  <c r="I27" i="9"/>
  <c r="H27" i="9"/>
  <c r="G27" i="9"/>
  <c r="F27" i="9"/>
  <c r="E27" i="9"/>
  <c r="D27" i="9"/>
  <c r="C27" i="9"/>
  <c r="B27" i="9"/>
  <c r="L26" i="9"/>
  <c r="K26" i="9"/>
  <c r="J26" i="9"/>
  <c r="I26" i="9"/>
  <c r="H26" i="9"/>
  <c r="G26" i="9"/>
  <c r="F26" i="9"/>
  <c r="E26" i="9"/>
  <c r="D26" i="9"/>
  <c r="C26" i="9"/>
  <c r="B26" i="9"/>
  <c r="A26" i="9"/>
  <c r="A27" i="9" s="1"/>
  <c r="A28" i="9" s="1"/>
  <c r="M28" i="9" s="1"/>
  <c r="L23" i="9"/>
  <c r="K23" i="9"/>
  <c r="J23" i="9"/>
  <c r="I23" i="9"/>
  <c r="H23" i="9"/>
  <c r="G23" i="9"/>
  <c r="F23" i="9"/>
  <c r="E23" i="9"/>
  <c r="D23" i="9"/>
  <c r="C23" i="9"/>
  <c r="B23" i="9"/>
  <c r="L25" i="9"/>
  <c r="K25" i="9"/>
  <c r="J25" i="9"/>
  <c r="I25" i="9"/>
  <c r="H25" i="9"/>
  <c r="G25" i="9"/>
  <c r="F25" i="9"/>
  <c r="E25" i="9"/>
  <c r="D25" i="9"/>
  <c r="C25" i="9"/>
  <c r="B25" i="9"/>
  <c r="L24" i="9"/>
  <c r="K24" i="9"/>
  <c r="J24" i="9"/>
  <c r="I24" i="9"/>
  <c r="H24" i="9"/>
  <c r="G24" i="9"/>
  <c r="F24" i="9"/>
  <c r="E24" i="9"/>
  <c r="D24" i="9"/>
  <c r="C24" i="9"/>
  <c r="B24" i="9"/>
  <c r="L22" i="9"/>
  <c r="K22" i="9"/>
  <c r="J22" i="9"/>
  <c r="I22" i="9"/>
  <c r="H22" i="9"/>
  <c r="G22" i="9"/>
  <c r="F22" i="9"/>
  <c r="E22" i="9"/>
  <c r="D22" i="9"/>
  <c r="C22" i="9"/>
  <c r="B22" i="9"/>
  <c r="L17" i="9"/>
  <c r="K17" i="9"/>
  <c r="J17" i="9"/>
  <c r="I17" i="9"/>
  <c r="H17" i="9"/>
  <c r="G17" i="9"/>
  <c r="F17" i="9"/>
  <c r="E17" i="9"/>
  <c r="D17" i="9"/>
  <c r="C17" i="9"/>
  <c r="B17" i="9"/>
  <c r="A17" i="9"/>
  <c r="M17" i="9" s="1"/>
  <c r="L21" i="9"/>
  <c r="K21" i="9"/>
  <c r="J21" i="9"/>
  <c r="I21" i="9"/>
  <c r="H21" i="9"/>
  <c r="G21" i="9"/>
  <c r="F21" i="9"/>
  <c r="E21" i="9"/>
  <c r="D21" i="9"/>
  <c r="C21" i="9"/>
  <c r="B21" i="9"/>
  <c r="L20" i="9"/>
  <c r="K20" i="9"/>
  <c r="J20" i="9"/>
  <c r="I20" i="9"/>
  <c r="H20" i="9"/>
  <c r="G20" i="9"/>
  <c r="F20" i="9"/>
  <c r="E20" i="9"/>
  <c r="D20" i="9"/>
  <c r="C20" i="9"/>
  <c r="B20" i="9"/>
  <c r="A20" i="9"/>
  <c r="A21" i="9" s="1"/>
  <c r="A22" i="9" s="1"/>
  <c r="A23" i="9" s="1"/>
  <c r="A24" i="9" s="1"/>
  <c r="A25" i="9" s="1"/>
  <c r="M25" i="9" s="1"/>
  <c r="L19" i="9"/>
  <c r="K19" i="9"/>
  <c r="J19" i="9"/>
  <c r="I19" i="9"/>
  <c r="H19" i="9"/>
  <c r="G19" i="9"/>
  <c r="F19" i="9"/>
  <c r="E19" i="9"/>
  <c r="D19" i="9"/>
  <c r="C19" i="9"/>
  <c r="B19" i="9"/>
  <c r="L18" i="9"/>
  <c r="K18" i="9"/>
  <c r="J18" i="9"/>
  <c r="I18" i="9"/>
  <c r="H18" i="9"/>
  <c r="G18" i="9"/>
  <c r="F18" i="9"/>
  <c r="E18" i="9"/>
  <c r="D18" i="9"/>
  <c r="C18" i="9"/>
  <c r="B18" i="9"/>
  <c r="L16" i="9"/>
  <c r="K16" i="9"/>
  <c r="J16" i="9"/>
  <c r="I16" i="9"/>
  <c r="H16" i="9"/>
  <c r="G16" i="9"/>
  <c r="F16" i="9"/>
  <c r="E16" i="9"/>
  <c r="D16" i="9"/>
  <c r="C16" i="9"/>
  <c r="B16" i="9"/>
  <c r="L15" i="9"/>
  <c r="K15" i="9"/>
  <c r="J15" i="9"/>
  <c r="I15" i="9"/>
  <c r="H15" i="9"/>
  <c r="G15" i="9"/>
  <c r="F15" i="9"/>
  <c r="E15" i="9"/>
  <c r="D15" i="9"/>
  <c r="C15" i="9"/>
  <c r="B15" i="9"/>
  <c r="A15" i="9"/>
  <c r="A16" i="9" s="1"/>
  <c r="M16" i="9" s="1"/>
  <c r="L14" i="9"/>
  <c r="K14" i="9"/>
  <c r="J14" i="9"/>
  <c r="I14" i="9"/>
  <c r="H14" i="9"/>
  <c r="G14" i="9"/>
  <c r="F14" i="9"/>
  <c r="E14" i="9"/>
  <c r="D14" i="9"/>
  <c r="C14" i="9"/>
  <c r="B14" i="9"/>
  <c r="L13" i="9"/>
  <c r="K13" i="9"/>
  <c r="J13" i="9"/>
  <c r="I13" i="9"/>
  <c r="H13" i="9"/>
  <c r="G13" i="9"/>
  <c r="F13" i="9"/>
  <c r="E13" i="9"/>
  <c r="D13" i="9"/>
  <c r="C13" i="9"/>
  <c r="B13" i="9"/>
  <c r="A13" i="9"/>
  <c r="A14" i="9" s="1"/>
  <c r="M14" i="9" s="1"/>
  <c r="L11" i="9"/>
  <c r="K11" i="9"/>
  <c r="J11" i="9"/>
  <c r="I11" i="9"/>
  <c r="H11" i="9"/>
  <c r="G11" i="9"/>
  <c r="F11" i="9"/>
  <c r="E11" i="9"/>
  <c r="D11" i="9"/>
  <c r="C11" i="9"/>
  <c r="B11" i="9"/>
  <c r="A11" i="9"/>
  <c r="M11" i="9" s="1"/>
  <c r="L12" i="9"/>
  <c r="K12" i="9"/>
  <c r="J12" i="9"/>
  <c r="I12" i="9"/>
  <c r="H12" i="9"/>
  <c r="G12" i="9"/>
  <c r="F12" i="9"/>
  <c r="E12" i="9"/>
  <c r="D12" i="9"/>
  <c r="C12" i="9"/>
  <c r="B12" i="9"/>
  <c r="L10" i="9"/>
  <c r="K10" i="9"/>
  <c r="J10" i="9"/>
  <c r="I10" i="9"/>
  <c r="H10" i="9"/>
  <c r="G10" i="9"/>
  <c r="F10" i="9"/>
  <c r="E10" i="9"/>
  <c r="D10" i="9"/>
  <c r="C10" i="9"/>
  <c r="B10" i="9"/>
  <c r="L9" i="9"/>
  <c r="K9" i="9"/>
  <c r="J9" i="9"/>
  <c r="I9" i="9"/>
  <c r="H9" i="9"/>
  <c r="G9" i="9"/>
  <c r="F9" i="9"/>
  <c r="E9" i="9"/>
  <c r="D9" i="9"/>
  <c r="C9" i="9"/>
  <c r="B9" i="9"/>
  <c r="A9" i="9"/>
  <c r="A10" i="9" s="1"/>
  <c r="M10" i="9" s="1"/>
  <c r="L8" i="9"/>
  <c r="K8" i="9"/>
  <c r="J8" i="9"/>
  <c r="I8" i="9"/>
  <c r="H8" i="9"/>
  <c r="G8" i="9"/>
  <c r="F8" i="9"/>
  <c r="E8" i="9"/>
  <c r="D8" i="9"/>
  <c r="C8" i="9"/>
  <c r="B8" i="9"/>
  <c r="L7" i="9"/>
  <c r="K7" i="9"/>
  <c r="J7" i="9"/>
  <c r="I7" i="9"/>
  <c r="H7" i="9"/>
  <c r="G7" i="9"/>
  <c r="F7" i="9"/>
  <c r="E7" i="9"/>
  <c r="D7" i="9"/>
  <c r="C7" i="9"/>
  <c r="B7" i="9"/>
  <c r="A7" i="9"/>
  <c r="A8" i="9" s="1"/>
  <c r="M8" i="9" s="1"/>
  <c r="L6" i="9"/>
  <c r="K6" i="9"/>
  <c r="J6" i="9"/>
  <c r="I6" i="9"/>
  <c r="H6" i="9"/>
  <c r="G6" i="9"/>
  <c r="F6" i="9"/>
  <c r="E6" i="9"/>
  <c r="D6" i="9"/>
  <c r="C6" i="9"/>
  <c r="B6" i="9"/>
  <c r="L5" i="9"/>
  <c r="K5" i="9"/>
  <c r="J5" i="9"/>
  <c r="I5" i="9"/>
  <c r="H5" i="9"/>
  <c r="G5" i="9"/>
  <c r="F5" i="9"/>
  <c r="E5" i="9"/>
  <c r="D5" i="9"/>
  <c r="C5" i="9"/>
  <c r="B5" i="9"/>
  <c r="A5" i="9"/>
  <c r="A6" i="9" s="1"/>
  <c r="M6" i="9" s="1"/>
  <c r="P20" i="8"/>
  <c r="O20" i="8"/>
  <c r="P6" i="8"/>
  <c r="O6" i="8"/>
  <c r="P14" i="8"/>
  <c r="O14" i="8"/>
  <c r="M9" i="9" l="1"/>
  <c r="A12" i="9"/>
  <c r="M12" i="9" s="1"/>
  <c r="M7" i="9"/>
  <c r="M20" i="9"/>
  <c r="M15" i="9"/>
  <c r="M21" i="9"/>
  <c r="M22" i="9"/>
  <c r="M13" i="9"/>
  <c r="M23" i="9"/>
  <c r="M24" i="9"/>
  <c r="M5" i="9"/>
  <c r="A18" i="9"/>
  <c r="M26" i="9"/>
  <c r="M27" i="9"/>
  <c r="C16" i="8"/>
  <c r="B16" i="8"/>
  <c r="C15" i="8"/>
  <c r="B15" i="8"/>
  <c r="C14" i="8"/>
  <c r="B14" i="8"/>
  <c r="A19" i="9" l="1"/>
  <c r="M19" i="9" s="1"/>
  <c r="M18" i="9"/>
  <c r="A15" i="8"/>
  <c r="A16" i="8"/>
  <c r="A14" i="8"/>
  <c r="E16" i="8" l="1"/>
  <c r="E14" i="8"/>
  <c r="F16" i="8"/>
  <c r="E15" i="8"/>
  <c r="F15" i="8" l="1"/>
  <c r="F14" i="8"/>
</calcChain>
</file>

<file path=xl/sharedStrings.xml><?xml version="1.0" encoding="utf-8"?>
<sst xmlns="http://schemas.openxmlformats.org/spreadsheetml/2006/main" count="319" uniqueCount="83">
  <si>
    <t>Sample</t>
  </si>
  <si>
    <t>+/-</t>
  </si>
  <si>
    <t>Total</t>
  </si>
  <si>
    <t>Heating</t>
  </si>
  <si>
    <t>Sample name</t>
  </si>
  <si>
    <t>Aliquot</t>
  </si>
  <si>
    <t>weight (g)</t>
  </si>
  <si>
    <t xml:space="preserve">Percent of total </t>
  </si>
  <si>
    <t>temperature</t>
  </si>
  <si>
    <t>time</t>
  </si>
  <si>
    <t>This heating step</t>
  </si>
  <si>
    <t>(deg C)</t>
  </si>
  <si>
    <t>(hr)</t>
  </si>
  <si>
    <t>in this heating step</t>
  </si>
  <si>
    <t>released in this step</t>
  </si>
  <si>
    <t>standard</t>
  </si>
  <si>
    <t>a</t>
  </si>
  <si>
    <t>sample_name</t>
  </si>
  <si>
    <t>aliquot</t>
  </si>
  <si>
    <t>aliquot_wt_g</t>
  </si>
  <si>
    <t>analysis_date</t>
  </si>
  <si>
    <t>N21xs_atoms_g</t>
  </si>
  <si>
    <t>delN21xs_atoms_g</t>
  </si>
  <si>
    <t>system</t>
  </si>
  <si>
    <t>std_N21c_atoms_g</t>
  </si>
  <si>
    <t>std_delN21c_atoms_g</t>
  </si>
  <si>
    <t>OK</t>
  </si>
  <si>
    <t>analyst</t>
  </si>
  <si>
    <t>2019-11-11</t>
  </si>
  <si>
    <t>BGC-Ohio</t>
  </si>
  <si>
    <t>CRONUS-A</t>
  </si>
  <si>
    <t>Greg Balco</t>
  </si>
  <si>
    <t>17-OV-215-ERR</t>
  </si>
  <si>
    <t>17-OV-217-ERR</t>
  </si>
  <si>
    <t>17-OV-218-ERR</t>
  </si>
  <si>
    <t>17-OV-212-ERR</t>
  </si>
  <si>
    <t>17-OV-213-ERR</t>
  </si>
  <si>
    <t>17-OV-214-ERR</t>
  </si>
  <si>
    <t>11-OV-ER-117</t>
  </si>
  <si>
    <t>11-OV-ER-118</t>
  </si>
  <si>
    <t>b</t>
  </si>
  <si>
    <t>11-OV-ER-119</t>
  </si>
  <si>
    <r>
      <t xml:space="preserve">Excess </t>
    </r>
    <r>
      <rPr>
        <vertAlign val="superscript"/>
        <sz val="10"/>
        <rFont val="Arial"/>
        <family val="2"/>
      </rPr>
      <t>21</t>
    </r>
    <r>
      <rPr>
        <sz val="10"/>
        <rFont val="Arial"/>
        <family val="2"/>
      </rPr>
      <t>Ne as</t>
    </r>
  </si>
  <si>
    <r>
      <t xml:space="preserve">Total </t>
    </r>
    <r>
      <rPr>
        <vertAlign val="superscript"/>
        <sz val="10"/>
        <rFont val="Arial"/>
        <family val="2"/>
      </rPr>
      <t>20</t>
    </r>
    <r>
      <rPr>
        <sz val="10"/>
        <rFont val="Arial"/>
        <family val="2"/>
      </rPr>
      <t>Ne released</t>
    </r>
    <r>
      <rPr>
        <vertAlign val="superscript"/>
        <sz val="10"/>
        <rFont val="Arial"/>
        <family val="2"/>
      </rPr>
      <t>1</t>
    </r>
  </si>
  <si>
    <r>
      <t xml:space="preserve">Total </t>
    </r>
    <r>
      <rPr>
        <vertAlign val="superscript"/>
        <sz val="10"/>
        <rFont val="Arial"/>
        <family val="2"/>
      </rPr>
      <t>21</t>
    </r>
    <r>
      <rPr>
        <sz val="10"/>
        <rFont val="Arial"/>
        <family val="2"/>
      </rPr>
      <t>Ne released</t>
    </r>
    <r>
      <rPr>
        <vertAlign val="superscript"/>
        <sz val="10"/>
        <rFont val="Arial"/>
        <family val="2"/>
      </rPr>
      <t>2</t>
    </r>
  </si>
  <si>
    <r>
      <t xml:space="preserve">Total </t>
    </r>
    <r>
      <rPr>
        <vertAlign val="superscript"/>
        <sz val="10"/>
        <rFont val="Arial"/>
        <family val="2"/>
      </rPr>
      <t>22</t>
    </r>
    <r>
      <rPr>
        <sz val="10"/>
        <rFont val="Arial"/>
        <family val="2"/>
      </rPr>
      <t>Ne released</t>
    </r>
    <r>
      <rPr>
        <vertAlign val="superscript"/>
        <sz val="10"/>
        <rFont val="Arial"/>
        <family val="2"/>
      </rPr>
      <t>3</t>
    </r>
  </si>
  <si>
    <r>
      <t>21</t>
    </r>
    <r>
      <rPr>
        <sz val="10"/>
        <rFont val="Arial"/>
        <family val="2"/>
      </rPr>
      <t xml:space="preserve">Ne / </t>
    </r>
    <r>
      <rPr>
        <vertAlign val="superscript"/>
        <sz val="10"/>
        <rFont val="Arial"/>
        <family val="2"/>
      </rPr>
      <t>20</t>
    </r>
    <r>
      <rPr>
        <sz val="10"/>
        <rFont val="Arial"/>
        <family val="2"/>
      </rPr>
      <t>Ne</t>
    </r>
    <r>
      <rPr>
        <vertAlign val="superscript"/>
        <sz val="10"/>
        <rFont val="Arial"/>
        <family val="2"/>
      </rPr>
      <t>4</t>
    </r>
  </si>
  <si>
    <r>
      <t>22</t>
    </r>
    <r>
      <rPr>
        <sz val="10"/>
        <rFont val="Arial"/>
        <family val="2"/>
      </rPr>
      <t xml:space="preserve">Ne / </t>
    </r>
    <r>
      <rPr>
        <vertAlign val="superscript"/>
        <sz val="10"/>
        <rFont val="Arial"/>
        <family val="2"/>
      </rPr>
      <t>20</t>
    </r>
    <r>
      <rPr>
        <sz val="10"/>
        <rFont val="Arial"/>
        <family val="2"/>
      </rPr>
      <t>Ne</t>
    </r>
    <r>
      <rPr>
        <vertAlign val="superscript"/>
        <sz val="10"/>
        <rFont val="Arial"/>
        <family val="2"/>
      </rPr>
      <t>4</t>
    </r>
  </si>
  <si>
    <r>
      <t xml:space="preserve">% of </t>
    </r>
    <r>
      <rPr>
        <vertAlign val="superscript"/>
        <sz val="10"/>
        <rFont val="Arial"/>
        <family val="2"/>
      </rPr>
      <t>21</t>
    </r>
    <r>
      <rPr>
        <sz val="10"/>
        <rFont val="Arial"/>
        <family val="2"/>
      </rPr>
      <t>Ne released</t>
    </r>
  </si>
  <si>
    <r>
      <t xml:space="preserve">excess </t>
    </r>
    <r>
      <rPr>
        <vertAlign val="superscript"/>
        <sz val="10"/>
        <rFont val="Arial"/>
        <family val="2"/>
      </rPr>
      <t>21</t>
    </r>
    <r>
      <rPr>
        <sz val="10"/>
        <rFont val="Arial"/>
        <family val="2"/>
      </rPr>
      <t>Ne</t>
    </r>
  </si>
  <si>
    <r>
      <t>(10</t>
    </r>
    <r>
      <rPr>
        <vertAlign val="superscript"/>
        <sz val="10"/>
        <rFont val="Arial"/>
        <family val="2"/>
      </rPr>
      <t>9</t>
    </r>
    <r>
      <rPr>
        <sz val="10"/>
        <rFont val="Arial"/>
        <family val="2"/>
      </rPr>
      <t xml:space="preserve"> atoms)</t>
    </r>
  </si>
  <si>
    <r>
      <t>(10</t>
    </r>
    <r>
      <rPr>
        <vertAlign val="superscript"/>
        <sz val="10"/>
        <rFont val="Arial"/>
        <family val="2"/>
      </rPr>
      <t>6</t>
    </r>
    <r>
      <rPr>
        <sz val="10"/>
        <rFont val="Arial"/>
        <family val="2"/>
      </rPr>
      <t xml:space="preserve"> atoms)</t>
    </r>
  </si>
  <si>
    <r>
      <t>(10</t>
    </r>
    <r>
      <rPr>
        <vertAlign val="superscript"/>
        <sz val="10"/>
        <rFont val="Arial"/>
        <family val="2"/>
      </rPr>
      <t>-3</t>
    </r>
    <r>
      <rPr>
        <sz val="10"/>
        <rFont val="Arial"/>
        <family val="2"/>
      </rPr>
      <t>)</t>
    </r>
  </si>
  <si>
    <r>
      <t>(10</t>
    </r>
    <r>
      <rPr>
        <vertAlign val="superscript"/>
        <sz val="10"/>
        <rFont val="Arial"/>
        <family val="2"/>
      </rPr>
      <t>6</t>
    </r>
    <r>
      <rPr>
        <sz val="10"/>
        <rFont val="Arial"/>
        <family val="2"/>
      </rPr>
      <t xml:space="preserve"> atoms g</t>
    </r>
    <r>
      <rPr>
        <vertAlign val="superscript"/>
        <sz val="10"/>
        <rFont val="Arial"/>
        <family val="2"/>
      </rPr>
      <t>-1</t>
    </r>
    <r>
      <rPr>
        <sz val="10"/>
        <rFont val="Arial"/>
        <family val="2"/>
      </rPr>
      <t>)</t>
    </r>
  </si>
  <si>
    <t>2019-09-29</t>
  </si>
  <si>
    <t>2015-08-20</t>
  </si>
  <si>
    <t>Sept 2019 batch</t>
  </si>
  <si>
    <t>Nov 2019 batch</t>
  </si>
  <si>
    <t>Aug 2015 batch</t>
  </si>
  <si>
    <r>
      <t xml:space="preserve">2. Analyzed November 2019. Concomitant analyses of CRONUS-A yielded 323 +/- 17 Matoms/g excess </t>
    </r>
    <r>
      <rPr>
        <vertAlign val="superscript"/>
        <sz val="10"/>
        <color theme="1"/>
        <rFont val="Arial"/>
        <family val="2"/>
      </rPr>
      <t>21</t>
    </r>
    <r>
      <rPr>
        <sz val="10"/>
        <color theme="1"/>
        <rFont val="Arial"/>
        <family val="2"/>
      </rPr>
      <t xml:space="preserve">Ne. </t>
    </r>
  </si>
  <si>
    <r>
      <t xml:space="preserve">1. Analyzed September 2019. Concomitant analyses of CRONUS-A yielded 320.9 +/- 6.1 Matoms/g excess </t>
    </r>
    <r>
      <rPr>
        <vertAlign val="superscript"/>
        <sz val="10"/>
        <color theme="1"/>
        <rFont val="Arial"/>
        <family val="2"/>
      </rPr>
      <t>21</t>
    </r>
    <r>
      <rPr>
        <sz val="10"/>
        <color theme="1"/>
        <rFont val="Arial"/>
        <family val="2"/>
      </rPr>
      <t xml:space="preserve">Ne. </t>
    </r>
  </si>
  <si>
    <r>
      <t xml:space="preserve">3. Analyzed August 2015. Concomitant analyses of CRONUS-A yielded 313.4 +/- 9.0 Matoms/g excess </t>
    </r>
    <r>
      <rPr>
        <vertAlign val="superscript"/>
        <sz val="10"/>
        <color theme="1"/>
        <rFont val="Arial"/>
        <family val="2"/>
      </rPr>
      <t>21</t>
    </r>
    <r>
      <rPr>
        <sz val="10"/>
        <color theme="1"/>
        <rFont val="Arial"/>
        <family val="2"/>
      </rPr>
      <t xml:space="preserve">Ne. </t>
    </r>
  </si>
  <si>
    <t>n.d.</t>
  </si>
  <si>
    <r>
      <t xml:space="preserve">Excess </t>
    </r>
    <r>
      <rPr>
        <vertAlign val="superscript"/>
        <sz val="10"/>
        <rFont val="Arial"/>
        <family val="2"/>
      </rPr>
      <t>21</t>
    </r>
    <r>
      <rPr>
        <sz val="10"/>
        <rFont val="Arial"/>
        <family val="2"/>
      </rPr>
      <t>Ne</t>
    </r>
  </si>
  <si>
    <t>N20</t>
  </si>
  <si>
    <t>delN20</t>
  </si>
  <si>
    <t>N21</t>
  </si>
  <si>
    <t>delN21</t>
  </si>
  <si>
    <t>N22</t>
  </si>
  <si>
    <t>delN22</t>
  </si>
  <si>
    <t>r2120</t>
  </si>
  <si>
    <t>delr2120</t>
  </si>
  <si>
    <t>r2220</t>
  </si>
  <si>
    <t>delr2220</t>
  </si>
  <si>
    <t>temp</t>
  </si>
  <si>
    <r>
      <t>1</t>
    </r>
    <r>
      <rPr>
        <sz val="10"/>
        <rFont val="Arial"/>
        <family val="2"/>
      </rPr>
      <t xml:space="preserve"> Computed by comparison to </t>
    </r>
    <r>
      <rPr>
        <vertAlign val="superscript"/>
        <sz val="10"/>
        <rFont val="Arial"/>
        <family val="2"/>
      </rPr>
      <t>20</t>
    </r>
    <r>
      <rPr>
        <sz val="10"/>
        <rFont val="Arial"/>
        <family val="2"/>
      </rPr>
      <t xml:space="preserve">Ne signal in air standards. 1-sigma uncertainty includes measurement uncertainty of </t>
    </r>
    <r>
      <rPr>
        <vertAlign val="superscript"/>
        <sz val="10"/>
        <rFont val="Arial"/>
        <family val="2"/>
      </rPr>
      <t>20</t>
    </r>
    <r>
      <rPr>
        <sz val="10"/>
        <rFont val="Arial"/>
        <family val="2"/>
      </rPr>
      <t>Ne signal in this analysis and the reproducibility of the air standards</t>
    </r>
  </si>
  <si>
    <r>
      <t>2</t>
    </r>
    <r>
      <rPr>
        <sz val="10"/>
        <rFont val="Arial"/>
        <family val="2"/>
      </rPr>
      <t xml:space="preserve"> Computed by comparison to </t>
    </r>
    <r>
      <rPr>
        <vertAlign val="superscript"/>
        <sz val="10"/>
        <rFont val="Arial"/>
        <family val="2"/>
      </rPr>
      <t>21</t>
    </r>
    <r>
      <rPr>
        <sz val="10"/>
        <rFont val="Arial"/>
        <family val="2"/>
      </rPr>
      <t xml:space="preserve">Ne signal in air standards. 1-sigma uncertainty includes measurement uncertainty of </t>
    </r>
    <r>
      <rPr>
        <vertAlign val="superscript"/>
        <sz val="10"/>
        <rFont val="Arial"/>
        <family val="2"/>
      </rPr>
      <t>21</t>
    </r>
    <r>
      <rPr>
        <sz val="10"/>
        <rFont val="Arial"/>
        <family val="2"/>
      </rPr>
      <t>Ne signal in this analysis and the reproducibility of the air standards</t>
    </r>
  </si>
  <si>
    <r>
      <t>3</t>
    </r>
    <r>
      <rPr>
        <sz val="10"/>
        <rFont val="Arial"/>
        <family val="2"/>
      </rPr>
      <t xml:space="preserve"> Computed by comparison to </t>
    </r>
    <r>
      <rPr>
        <vertAlign val="superscript"/>
        <sz val="10"/>
        <rFont val="Arial"/>
        <family val="2"/>
      </rPr>
      <t>22</t>
    </r>
    <r>
      <rPr>
        <sz val="10"/>
        <rFont val="Arial"/>
        <family val="2"/>
      </rPr>
      <t xml:space="preserve">Ne signal in air standards. 1-sigma uncertainty includes measurement uncertainty of </t>
    </r>
    <r>
      <rPr>
        <vertAlign val="superscript"/>
        <sz val="10"/>
        <rFont val="Arial"/>
        <family val="2"/>
      </rPr>
      <t>22</t>
    </r>
    <r>
      <rPr>
        <sz val="10"/>
        <rFont val="Arial"/>
        <family val="2"/>
      </rPr>
      <t>Ne signal in this analysis and the reproducibility of the air standards</t>
    </r>
  </si>
  <si>
    <r>
      <t>4</t>
    </r>
    <r>
      <rPr>
        <sz val="10"/>
        <rFont val="Arial"/>
        <family val="2"/>
      </rPr>
      <t xml:space="preserve"> Isotope ratio measured internally during each analysis and corrected for mass discrimination based on an air standard. Does not involve normalization to the Ne isotope signals in the standards, so the ratio computed from absolute Ne isotope amounts in previous columns may differ within uncertainty.  </t>
    </r>
  </si>
  <si>
    <t>sample_num</t>
  </si>
  <si>
    <t>Analyses of CRONUS-A run during these measurement periods</t>
  </si>
  <si>
    <t>(mean and SD of multiple aliquots)</t>
  </si>
  <si>
    <t>Table SX. Step-degassing Ne isotope measurements for boulder samples from Ong Valley middle drift. Run on BGC "Ohio" system in 2015 and 2019.. Note: "n.d" = not detected.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</si>
</sst>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00"/>
    <numFmt numFmtId="166" formatCode="0.0"/>
    <numFmt numFmtId="167" formatCode="0.0000000"/>
  </numFmts>
  <fonts count="9" x14ac:knownFonts="1">
    <font>
      <sz val="12"/>
      <color theme="1"/>
      <name val="Calibri"/>
      <family val="2"/>
      <scheme val="minor"/>
    </font>
    <font>
      <u/>
      <sz val="12"/>
      <color theme="10"/>
      <name val="Calibri"/>
      <family val="2"/>
      <scheme val="minor"/>
    </font>
    <font>
      <u/>
      <sz val="12"/>
      <color theme="11"/>
      <name val="Calibri"/>
      <family val="2"/>
      <scheme val="minor"/>
    </font>
    <font>
      <b/>
      <sz val="10"/>
      <name val="Arial"/>
      <family val="2"/>
    </font>
    <font>
      <sz val="12"/>
      <color rgb="FF000000"/>
      <name val="Calibri"/>
      <family val="2"/>
      <scheme val="minor"/>
    </font>
    <font>
      <sz val="10"/>
      <name val="Arial"/>
      <family val="2"/>
    </font>
    <font>
      <vertAlign val="superscript"/>
      <sz val="10"/>
      <name val="Arial"/>
      <family val="2"/>
    </font>
    <font>
      <sz val="10"/>
      <color theme="1"/>
      <name val="Arial"/>
      <family val="2"/>
    </font>
    <font>
      <vertAlign val="superscript"/>
      <sz val="10"/>
      <color theme="1"/>
      <name val="Arial"/>
      <family val="2"/>
    </font>
  </fonts>
  <fills count="2">
    <fill>
      <patternFill patternType="none"/>
    </fill>
    <fill>
      <patternFill patternType="gray125"/>
    </fill>
  </fills>
  <borders count="2">
    <border>
      <left/>
      <right/>
      <top/>
      <bottom/>
      <diagonal/>
    </border>
    <border>
      <left/>
      <right/>
      <top/>
      <bottom style="double">
        <color auto="1"/>
      </bottom>
      <diagonal/>
    </border>
  </borders>
  <cellStyleXfs count="26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8">
    <xf numFmtId="0" fontId="0" fillId="0" borderId="0" xfId="0"/>
    <xf numFmtId="11" fontId="0" fillId="0" borderId="0" xfId="0" applyNumberFormat="1"/>
    <xf numFmtId="0" fontId="3" fillId="0" borderId="0" xfId="0" applyFont="1"/>
    <xf numFmtId="0" fontId="0" fillId="0" borderId="0" xfId="0" quotePrefix="1"/>
    <xf numFmtId="0" fontId="4" fillId="0" borderId="0" xfId="0" applyFont="1"/>
    <xf numFmtId="0" fontId="5" fillId="0" borderId="0" xfId="0" applyFont="1"/>
    <xf numFmtId="0" fontId="5" fillId="0" borderId="0" xfId="0" applyFont="1" applyAlignment="1">
      <alignment horizontal="center"/>
    </xf>
    <xf numFmtId="0" fontId="5" fillId="0" borderId="0" xfId="0" applyFont="1" applyBorder="1"/>
    <xf numFmtId="0" fontId="5" fillId="0" borderId="0" xfId="0" applyFont="1" applyBorder="1" applyAlignment="1">
      <alignment horizontal="center"/>
    </xf>
    <xf numFmtId="0" fontId="5" fillId="0" borderId="0" xfId="0" applyFont="1" applyBorder="1" applyAlignment="1"/>
    <xf numFmtId="0" fontId="5" fillId="0" borderId="1" xfId="0" applyFont="1" applyBorder="1"/>
    <xf numFmtId="0" fontId="5" fillId="0" borderId="1" xfId="0" applyFont="1" applyBorder="1" applyAlignment="1">
      <alignment horizontal="center"/>
    </xf>
    <xf numFmtId="0" fontId="5" fillId="0" borderId="1" xfId="0" applyFont="1" applyBorder="1" applyAlignment="1"/>
    <xf numFmtId="0" fontId="7" fillId="0" borderId="0" xfId="0" applyFont="1"/>
    <xf numFmtId="0" fontId="7" fillId="0" borderId="0" xfId="0" applyFont="1" applyAlignment="1">
      <alignment horizontal="center"/>
    </xf>
    <xf numFmtId="165" fontId="7" fillId="0" borderId="0" xfId="0" applyNumberFormat="1" applyFont="1" applyAlignment="1">
      <alignment horizontal="right"/>
    </xf>
    <xf numFmtId="0" fontId="7" fillId="0" borderId="0" xfId="0" quotePrefix="1" applyFont="1" applyAlignment="1">
      <alignment horizontal="center"/>
    </xf>
    <xf numFmtId="165" fontId="7" fillId="0" borderId="0" xfId="0" applyNumberFormat="1" applyFont="1" applyAlignment="1">
      <alignment horizontal="left"/>
    </xf>
    <xf numFmtId="166" fontId="7" fillId="0" borderId="0" xfId="0" applyNumberFormat="1" applyFont="1" applyAlignment="1">
      <alignment horizontal="right"/>
    </xf>
    <xf numFmtId="166" fontId="7" fillId="0" borderId="0" xfId="0" applyNumberFormat="1" applyFont="1" applyAlignment="1">
      <alignment horizontal="left"/>
    </xf>
    <xf numFmtId="2" fontId="7" fillId="0" borderId="0" xfId="0" applyNumberFormat="1" applyFont="1" applyAlignment="1">
      <alignment horizontal="right"/>
    </xf>
    <xf numFmtId="2" fontId="7" fillId="0" borderId="0" xfId="0" applyNumberFormat="1" applyFont="1" applyAlignment="1">
      <alignment horizontal="left"/>
    </xf>
    <xf numFmtId="166" fontId="7" fillId="0" borderId="0" xfId="0" applyNumberFormat="1" applyFont="1"/>
    <xf numFmtId="1" fontId="7" fillId="0" borderId="0" xfId="0" applyNumberFormat="1" applyFont="1" applyAlignment="1">
      <alignment horizontal="center"/>
    </xf>
    <xf numFmtId="0" fontId="7" fillId="0" borderId="0" xfId="0" applyFont="1" applyAlignment="1">
      <alignment horizontal="left"/>
    </xf>
    <xf numFmtId="165" fontId="5" fillId="0" borderId="1" xfId="0" applyNumberFormat="1" applyFont="1" applyBorder="1"/>
    <xf numFmtId="0" fontId="5" fillId="0" borderId="1" xfId="0" quotePrefix="1" applyFont="1" applyBorder="1" applyAlignment="1">
      <alignment horizontal="center"/>
    </xf>
    <xf numFmtId="165" fontId="5" fillId="0" borderId="1" xfId="0" applyNumberFormat="1" applyFont="1" applyBorder="1" applyAlignment="1">
      <alignment horizontal="left"/>
    </xf>
    <xf numFmtId="0" fontId="5" fillId="0" borderId="1" xfId="0" applyFont="1" applyBorder="1" applyAlignment="1">
      <alignment horizontal="left"/>
    </xf>
    <xf numFmtId="166" fontId="5" fillId="0" borderId="1" xfId="0" applyNumberFormat="1" applyFont="1" applyBorder="1"/>
    <xf numFmtId="166" fontId="5" fillId="0" borderId="1" xfId="0" applyNumberFormat="1" applyFont="1" applyBorder="1" applyAlignment="1">
      <alignment horizontal="left"/>
    </xf>
    <xf numFmtId="2" fontId="5" fillId="0" borderId="1" xfId="0" applyNumberFormat="1" applyFont="1" applyBorder="1" applyAlignment="1">
      <alignment horizontal="right"/>
    </xf>
    <xf numFmtId="2" fontId="5" fillId="0" borderId="1" xfId="0" applyNumberFormat="1" applyFont="1" applyBorder="1" applyAlignment="1">
      <alignment horizontal="left"/>
    </xf>
    <xf numFmtId="1" fontId="5" fillId="0" borderId="1" xfId="0" applyNumberFormat="1" applyFont="1" applyBorder="1" applyAlignment="1">
      <alignment horizontal="center"/>
    </xf>
    <xf numFmtId="0" fontId="6" fillId="0" borderId="0" xfId="0" applyFont="1"/>
    <xf numFmtId="164" fontId="7" fillId="0" borderId="0" xfId="0" applyNumberFormat="1" applyFont="1"/>
    <xf numFmtId="165" fontId="7" fillId="0" borderId="0" xfId="0" applyNumberFormat="1" applyFont="1"/>
    <xf numFmtId="2" fontId="7" fillId="0" borderId="0" xfId="0" applyNumberFormat="1" applyFont="1"/>
    <xf numFmtId="1" fontId="7" fillId="0" borderId="0" xfId="0" applyNumberFormat="1" applyFont="1"/>
    <xf numFmtId="164" fontId="7" fillId="0" borderId="0" xfId="0" applyNumberFormat="1" applyFont="1" applyAlignment="1">
      <alignment horizontal="left"/>
    </xf>
    <xf numFmtId="164" fontId="7" fillId="0" borderId="0" xfId="0" applyNumberFormat="1" applyFont="1" applyAlignment="1">
      <alignment horizontal="right"/>
    </xf>
    <xf numFmtId="1" fontId="7" fillId="0" borderId="0" xfId="0" applyNumberFormat="1" applyFont="1" applyAlignment="1">
      <alignment horizontal="left"/>
    </xf>
    <xf numFmtId="1" fontId="7" fillId="0" borderId="0" xfId="0" applyNumberFormat="1" applyFont="1" applyAlignment="1">
      <alignment horizontal="right"/>
    </xf>
    <xf numFmtId="167" fontId="0" fillId="0" borderId="0" xfId="0" applyNumberFormat="1"/>
    <xf numFmtId="166" fontId="0" fillId="0" borderId="0" xfId="0" applyNumberFormat="1"/>
    <xf numFmtId="0" fontId="5" fillId="0" borderId="0" xfId="0" applyFont="1" applyAlignment="1">
      <alignment horizontal="center"/>
    </xf>
    <xf numFmtId="0" fontId="6" fillId="0" borderId="0" xfId="0" applyFont="1" applyAlignment="1">
      <alignment horizontal="center"/>
    </xf>
    <xf numFmtId="0" fontId="5" fillId="0" borderId="0" xfId="0" applyFont="1" applyBorder="1" applyAlignment="1">
      <alignment horizontal="center"/>
    </xf>
  </cellXfs>
  <cellStyles count="26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53"/>
  <sheetViews>
    <sheetView tabSelected="1" topLeftCell="A80" workbookViewId="0">
      <selection activeCell="D57" sqref="D57"/>
    </sheetView>
  </sheetViews>
  <sheetFormatPr baseColWidth="10" defaultRowHeight="13" x14ac:dyDescent="0.15"/>
  <cols>
    <col min="1" max="1" width="17.5" style="13" customWidth="1"/>
    <col min="2" max="2" width="8" style="13" customWidth="1"/>
    <col min="3" max="5" width="10.83203125" style="13"/>
    <col min="6" max="6" width="8.83203125" style="13" customWidth="1"/>
    <col min="7" max="7" width="3.83203125" style="13" customWidth="1"/>
    <col min="8" max="9" width="8.83203125" style="13" customWidth="1"/>
    <col min="10" max="10" width="3.83203125" style="13" customWidth="1"/>
    <col min="11" max="12" width="8.83203125" style="13" customWidth="1"/>
    <col min="13" max="13" width="3.83203125" style="13" customWidth="1"/>
    <col min="14" max="15" width="8.83203125" style="13" customWidth="1"/>
    <col min="16" max="16" width="3.83203125" style="13" customWidth="1"/>
    <col min="17" max="18" width="8.83203125" style="13" customWidth="1"/>
    <col min="19" max="19" width="3.83203125" style="13" customWidth="1"/>
    <col min="20" max="21" width="8.83203125" style="13" customWidth="1"/>
    <col min="22" max="22" width="3.83203125" style="13" customWidth="1"/>
    <col min="23" max="23" width="8.83203125" style="13" customWidth="1"/>
    <col min="24" max="24" width="3.83203125" style="13" customWidth="1"/>
    <col min="25" max="25" width="16.33203125" style="13" customWidth="1"/>
    <col min="26" max="26" width="16.6640625" style="13" customWidth="1"/>
    <col min="27" max="27" width="8.33203125" style="13" customWidth="1"/>
    <col min="28" max="28" width="3.83203125" style="13" customWidth="1"/>
    <col min="29" max="29" width="8.33203125" style="13" customWidth="1"/>
    <col min="30" max="16384" width="10.83203125" style="13"/>
  </cols>
  <sheetData>
    <row r="1" spans="1:29" x14ac:dyDescent="0.15">
      <c r="A1" s="2" t="s">
        <v>82</v>
      </c>
      <c r="B1" s="5"/>
      <c r="C1" s="5"/>
      <c r="D1" s="5"/>
      <c r="E1" s="5"/>
      <c r="F1" s="5"/>
      <c r="G1" s="5"/>
      <c r="H1" s="5"/>
      <c r="I1" s="5"/>
      <c r="J1" s="5"/>
      <c r="K1" s="5"/>
      <c r="L1" s="5"/>
      <c r="M1" s="5"/>
      <c r="N1" s="5"/>
      <c r="O1" s="5"/>
      <c r="P1" s="5"/>
      <c r="Q1" s="5"/>
      <c r="R1" s="5"/>
      <c r="S1" s="5"/>
      <c r="T1" s="5"/>
      <c r="U1" s="5"/>
      <c r="V1" s="5"/>
      <c r="W1" s="5"/>
      <c r="X1" s="5"/>
      <c r="Y1" s="6"/>
      <c r="Z1" s="6"/>
      <c r="AA1" s="5"/>
      <c r="AB1" s="5"/>
      <c r="AC1" s="5"/>
    </row>
    <row r="2" spans="1:29" x14ac:dyDescent="0.15">
      <c r="A2" s="5"/>
      <c r="B2" s="5"/>
      <c r="C2" s="5"/>
      <c r="D2" s="5"/>
      <c r="E2" s="5"/>
      <c r="F2" s="5"/>
      <c r="G2" s="5"/>
      <c r="H2" s="5"/>
      <c r="I2" s="5"/>
      <c r="J2" s="5"/>
      <c r="K2" s="5"/>
      <c r="L2" s="5"/>
      <c r="M2" s="5"/>
      <c r="N2" s="5"/>
      <c r="O2" s="5"/>
      <c r="P2" s="5"/>
      <c r="Q2" s="5"/>
      <c r="R2" s="5"/>
      <c r="S2" s="5"/>
      <c r="T2" s="5"/>
      <c r="U2" s="5"/>
      <c r="V2" s="5"/>
      <c r="W2" s="5"/>
      <c r="X2" s="5"/>
      <c r="Y2" s="6"/>
      <c r="Z2" s="6"/>
      <c r="AA2" s="5"/>
      <c r="AB2" s="5"/>
      <c r="AC2" s="5"/>
    </row>
    <row r="3" spans="1:29" ht="15" x14ac:dyDescent="0.15">
      <c r="A3" s="5"/>
      <c r="B3" s="6"/>
      <c r="C3" s="6"/>
      <c r="D3" s="6" t="s">
        <v>3</v>
      </c>
      <c r="E3" s="6" t="s">
        <v>3</v>
      </c>
      <c r="F3" s="5"/>
      <c r="G3" s="5"/>
      <c r="H3" s="5"/>
      <c r="I3" s="5"/>
      <c r="J3" s="5"/>
      <c r="K3" s="5"/>
      <c r="L3" s="5"/>
      <c r="M3" s="5"/>
      <c r="N3" s="5"/>
      <c r="O3" s="5"/>
      <c r="P3" s="5"/>
      <c r="Q3" s="5"/>
      <c r="R3" s="5"/>
      <c r="S3" s="5"/>
      <c r="T3" s="5"/>
      <c r="U3" s="45" t="s">
        <v>63</v>
      </c>
      <c r="V3" s="45"/>
      <c r="W3" s="45"/>
      <c r="X3" s="5"/>
      <c r="Y3" s="6" t="s">
        <v>42</v>
      </c>
      <c r="Z3" s="6" t="s">
        <v>7</v>
      </c>
      <c r="AA3" s="45" t="s">
        <v>2</v>
      </c>
      <c r="AB3" s="45"/>
      <c r="AC3" s="45"/>
    </row>
    <row r="4" spans="1:29" ht="15" x14ac:dyDescent="0.15">
      <c r="A4" s="5"/>
      <c r="B4" s="6"/>
      <c r="C4" s="6" t="s">
        <v>5</v>
      </c>
      <c r="D4" s="6" t="s">
        <v>8</v>
      </c>
      <c r="E4" s="6" t="s">
        <v>9</v>
      </c>
      <c r="F4" s="45" t="s">
        <v>43</v>
      </c>
      <c r="G4" s="45"/>
      <c r="H4" s="45"/>
      <c r="I4" s="45" t="s">
        <v>44</v>
      </c>
      <c r="J4" s="45"/>
      <c r="K4" s="45"/>
      <c r="L4" s="45" t="s">
        <v>45</v>
      </c>
      <c r="M4" s="45"/>
      <c r="N4" s="45"/>
      <c r="O4" s="46" t="s">
        <v>46</v>
      </c>
      <c r="P4" s="45"/>
      <c r="Q4" s="45"/>
      <c r="R4" s="46" t="s">
        <v>47</v>
      </c>
      <c r="S4" s="45"/>
      <c r="T4" s="45"/>
      <c r="U4" s="45" t="s">
        <v>10</v>
      </c>
      <c r="V4" s="45"/>
      <c r="W4" s="45"/>
      <c r="X4" s="5"/>
      <c r="Y4" s="6" t="s">
        <v>48</v>
      </c>
      <c r="Z4" s="6" t="s">
        <v>49</v>
      </c>
      <c r="AA4" s="45" t="s">
        <v>49</v>
      </c>
      <c r="AB4" s="45"/>
      <c r="AC4" s="45"/>
    </row>
    <row r="5" spans="1:29" ht="15" x14ac:dyDescent="0.15">
      <c r="A5" s="7" t="s">
        <v>4</v>
      </c>
      <c r="B5" s="8" t="s">
        <v>5</v>
      </c>
      <c r="C5" s="8" t="s">
        <v>6</v>
      </c>
      <c r="D5" s="8" t="s">
        <v>11</v>
      </c>
      <c r="E5" s="8" t="s">
        <v>12</v>
      </c>
      <c r="F5" s="47" t="s">
        <v>50</v>
      </c>
      <c r="G5" s="47"/>
      <c r="H5" s="47"/>
      <c r="I5" s="47" t="s">
        <v>51</v>
      </c>
      <c r="J5" s="47"/>
      <c r="K5" s="47"/>
      <c r="L5" s="47" t="s">
        <v>51</v>
      </c>
      <c r="M5" s="47"/>
      <c r="N5" s="47"/>
      <c r="O5" s="47" t="s">
        <v>52</v>
      </c>
      <c r="P5" s="47"/>
      <c r="Q5" s="47"/>
      <c r="R5" s="47" t="s">
        <v>52</v>
      </c>
      <c r="S5" s="47"/>
      <c r="T5" s="47"/>
      <c r="U5" s="47" t="s">
        <v>53</v>
      </c>
      <c r="V5" s="47"/>
      <c r="W5" s="47"/>
      <c r="X5" s="9"/>
      <c r="Y5" s="8" t="s">
        <v>13</v>
      </c>
      <c r="Z5" s="8" t="s">
        <v>14</v>
      </c>
      <c r="AA5" s="47" t="s">
        <v>53</v>
      </c>
      <c r="AB5" s="47"/>
      <c r="AC5" s="47"/>
    </row>
    <row r="6" spans="1:29" ht="14" thickBot="1" x14ac:dyDescent="0.2">
      <c r="A6" s="10"/>
      <c r="B6" s="11"/>
      <c r="C6" s="11"/>
      <c r="D6" s="11"/>
      <c r="E6" s="11"/>
      <c r="F6" s="11"/>
      <c r="G6" s="11"/>
      <c r="H6" s="11"/>
      <c r="I6" s="11"/>
      <c r="J6" s="11"/>
      <c r="K6" s="11"/>
      <c r="L6" s="11"/>
      <c r="M6" s="11"/>
      <c r="N6" s="11"/>
      <c r="O6" s="11"/>
      <c r="P6" s="11"/>
      <c r="Q6" s="11"/>
      <c r="R6" s="11"/>
      <c r="S6" s="11"/>
      <c r="T6" s="11"/>
      <c r="U6" s="11"/>
      <c r="V6" s="11"/>
      <c r="W6" s="11"/>
      <c r="X6" s="12"/>
      <c r="Y6" s="11"/>
      <c r="Z6" s="11"/>
      <c r="AA6" s="11"/>
      <c r="AB6" s="11"/>
      <c r="AC6" s="11"/>
    </row>
    <row r="7" spans="1:29" ht="14" thickTop="1" x14ac:dyDescent="0.15"/>
    <row r="8" spans="1:29" ht="15" x14ac:dyDescent="0.15">
      <c r="A8" s="13" t="s">
        <v>60</v>
      </c>
    </row>
    <row r="10" spans="1:29" x14ac:dyDescent="0.15">
      <c r="A10" s="13" t="s">
        <v>35</v>
      </c>
      <c r="B10" s="14" t="s">
        <v>16</v>
      </c>
      <c r="C10" s="14">
        <v>0.1487</v>
      </c>
      <c r="D10" s="14">
        <v>850</v>
      </c>
      <c r="E10" s="14">
        <v>0.25</v>
      </c>
      <c r="F10" s="36">
        <v>0.48326790597752156</v>
      </c>
      <c r="G10" s="14" t="s">
        <v>1</v>
      </c>
      <c r="H10" s="17">
        <v>1.8857980333258643E-2</v>
      </c>
      <c r="I10" s="37">
        <v>19.246163572070031</v>
      </c>
      <c r="J10" s="14" t="s">
        <v>1</v>
      </c>
      <c r="K10" s="21">
        <v>0.78706429181015181</v>
      </c>
      <c r="L10" s="22">
        <v>67.891399279418835</v>
      </c>
      <c r="M10" s="14" t="s">
        <v>1</v>
      </c>
      <c r="N10" s="19">
        <v>2.8460461363327991</v>
      </c>
      <c r="O10" s="37">
        <v>39.268999999999998</v>
      </c>
      <c r="P10" s="14" t="s">
        <v>1</v>
      </c>
      <c r="Q10" s="21">
        <v>0.92100000000000004</v>
      </c>
      <c r="R10" s="13">
        <v>140.1</v>
      </c>
      <c r="S10" s="14" t="s">
        <v>1</v>
      </c>
      <c r="T10" s="24">
        <v>4.0999999999999996</v>
      </c>
      <c r="U10" s="22">
        <v>119.81287046592163</v>
      </c>
      <c r="V10" s="14" t="s">
        <v>1</v>
      </c>
      <c r="W10" s="19">
        <v>5.3062533639404981</v>
      </c>
      <c r="Y10" s="23">
        <v>92.570001141096597</v>
      </c>
      <c r="Z10" s="23">
        <v>99.209040582008598</v>
      </c>
      <c r="AA10" s="22">
        <v>120.76809710389388</v>
      </c>
      <c r="AB10" s="14" t="s">
        <v>1</v>
      </c>
      <c r="AC10" s="19">
        <v>5.3161232104109049</v>
      </c>
    </row>
    <row r="11" spans="1:29" x14ac:dyDescent="0.15">
      <c r="B11" s="14"/>
      <c r="C11" s="14"/>
      <c r="D11" s="14">
        <v>1100</v>
      </c>
      <c r="E11" s="14">
        <v>0.25</v>
      </c>
      <c r="F11" s="36">
        <v>7.9370772809113602E-2</v>
      </c>
      <c r="G11" s="14" t="s">
        <v>1</v>
      </c>
      <c r="H11" s="17">
        <v>9.0141074689649315E-3</v>
      </c>
      <c r="I11" s="36">
        <v>0.37690031780864008</v>
      </c>
      <c r="J11" s="14" t="s">
        <v>1</v>
      </c>
      <c r="K11" s="17">
        <v>4.008467805375665E-2</v>
      </c>
      <c r="L11" s="22">
        <v>6.6456394272435206</v>
      </c>
      <c r="M11" s="14" t="s">
        <v>1</v>
      </c>
      <c r="N11" s="19">
        <v>1.1603188954368955</v>
      </c>
      <c r="O11" s="37">
        <v>4.7190000000000003</v>
      </c>
      <c r="P11" s="14" t="s">
        <v>1</v>
      </c>
      <c r="Q11" s="21">
        <v>0.68700000000000006</v>
      </c>
      <c r="R11" s="38">
        <v>83.5</v>
      </c>
      <c r="S11" s="14" t="s">
        <v>1</v>
      </c>
      <c r="T11" s="41">
        <v>16.8</v>
      </c>
      <c r="U11" s="22">
        <v>0.95522663797224561</v>
      </c>
      <c r="V11" s="14" t="s">
        <v>1</v>
      </c>
      <c r="W11" s="19">
        <v>0.32379194854056054</v>
      </c>
      <c r="Y11" s="23">
        <v>37.686941176470597</v>
      </c>
      <c r="Z11" s="23">
        <v>0.79095941799139824</v>
      </c>
      <c r="AA11" s="22"/>
      <c r="AB11" s="14"/>
      <c r="AC11" s="24"/>
    </row>
    <row r="12" spans="1:29" x14ac:dyDescent="0.15">
      <c r="B12" s="14"/>
      <c r="C12" s="14"/>
      <c r="D12" s="14"/>
      <c r="E12" s="14"/>
      <c r="F12" s="36"/>
      <c r="G12" s="14"/>
      <c r="H12" s="17"/>
      <c r="I12" s="22"/>
      <c r="J12" s="14"/>
      <c r="K12" s="19"/>
      <c r="L12" s="22"/>
      <c r="M12" s="14"/>
      <c r="N12" s="19"/>
      <c r="P12" s="14"/>
      <c r="Q12" s="21"/>
      <c r="S12" s="14"/>
      <c r="T12" s="24"/>
      <c r="U12" s="22"/>
      <c r="V12" s="14"/>
      <c r="W12" s="19"/>
      <c r="Y12" s="23"/>
      <c r="Z12" s="23"/>
      <c r="AA12" s="22"/>
      <c r="AB12" s="14"/>
      <c r="AC12" s="24"/>
    </row>
    <row r="13" spans="1:29" x14ac:dyDescent="0.15">
      <c r="A13" s="13" t="s">
        <v>36</v>
      </c>
      <c r="B13" s="14" t="s">
        <v>16</v>
      </c>
      <c r="C13" s="14">
        <v>0.15840000000000001</v>
      </c>
      <c r="D13" s="14">
        <v>850</v>
      </c>
      <c r="E13" s="14">
        <v>0.25</v>
      </c>
      <c r="F13" s="36">
        <v>0.34907481801369444</v>
      </c>
      <c r="G13" s="14" t="s">
        <v>1</v>
      </c>
      <c r="H13" s="17">
        <v>1.4311521150101814E-2</v>
      </c>
      <c r="I13" s="37">
        <v>17.816144230209822</v>
      </c>
      <c r="J13" s="14" t="s">
        <v>1</v>
      </c>
      <c r="K13" s="21">
        <v>0.7335525945488508</v>
      </c>
      <c r="L13" s="22">
        <v>53.311842985884454</v>
      </c>
      <c r="M13" s="14" t="s">
        <v>1</v>
      </c>
      <c r="N13" s="19">
        <v>2.3856598396983806</v>
      </c>
      <c r="O13" s="22">
        <v>50.35</v>
      </c>
      <c r="P13" s="14" t="s">
        <v>1</v>
      </c>
      <c r="Q13" s="19">
        <v>1.359</v>
      </c>
      <c r="R13" s="13">
        <v>152.30000000000001</v>
      </c>
      <c r="S13" s="14" t="s">
        <v>1</v>
      </c>
      <c r="T13" s="24">
        <v>5.4</v>
      </c>
      <c r="U13" s="22">
        <v>105.95474648805113</v>
      </c>
      <c r="V13" s="14" t="s">
        <v>1</v>
      </c>
      <c r="W13" s="19">
        <v>4.6387243750270706</v>
      </c>
      <c r="Y13" s="23">
        <v>94.202379745270179</v>
      </c>
      <c r="Z13" s="23">
        <v>99.684314710499478</v>
      </c>
      <c r="AA13" s="22">
        <v>106.29028929552464</v>
      </c>
      <c r="AB13" s="14" t="s">
        <v>1</v>
      </c>
      <c r="AC13" s="19">
        <v>4.6471007097482406</v>
      </c>
    </row>
    <row r="14" spans="1:29" x14ac:dyDescent="0.15">
      <c r="B14" s="14"/>
      <c r="C14" s="14"/>
      <c r="D14" s="14">
        <v>1100</v>
      </c>
      <c r="E14" s="14">
        <v>0.25</v>
      </c>
      <c r="F14" s="36">
        <v>3.2294097447873607E-2</v>
      </c>
      <c r="G14" s="14" t="s">
        <v>1</v>
      </c>
      <c r="H14" s="17">
        <v>1.0214923854733845E-2</v>
      </c>
      <c r="I14" s="36">
        <v>0.14870821505206402</v>
      </c>
      <c r="J14" s="14" t="s">
        <v>1</v>
      </c>
      <c r="K14" s="17">
        <v>3.2217459574515446E-2</v>
      </c>
      <c r="L14" s="22">
        <v>2.651223326562544</v>
      </c>
      <c r="M14" s="14" t="s">
        <v>1</v>
      </c>
      <c r="N14" s="19">
        <v>1.1333779501819192</v>
      </c>
      <c r="O14" s="22">
        <v>4.6050000000000004</v>
      </c>
      <c r="P14" s="14" t="s">
        <v>1</v>
      </c>
      <c r="Q14" s="19">
        <v>1.766</v>
      </c>
      <c r="R14" s="13">
        <v>82</v>
      </c>
      <c r="S14" s="14" t="s">
        <v>1</v>
      </c>
      <c r="T14" s="41">
        <v>43.6</v>
      </c>
      <c r="U14" s="22">
        <v>0.33554280747352278</v>
      </c>
      <c r="V14" s="14" t="s">
        <v>1</v>
      </c>
      <c r="W14" s="19">
        <v>0.27889277343150809</v>
      </c>
      <c r="Y14" s="23">
        <v>35.741119402985063</v>
      </c>
      <c r="Z14" s="23">
        <v>0.31568528950052527</v>
      </c>
      <c r="AA14" s="22"/>
      <c r="AB14" s="14"/>
      <c r="AC14" s="24"/>
    </row>
    <row r="15" spans="1:29" x14ac:dyDescent="0.15">
      <c r="B15" s="14"/>
      <c r="C15" s="14"/>
      <c r="D15" s="14"/>
      <c r="E15" s="14"/>
      <c r="F15" s="36"/>
      <c r="G15" s="14"/>
      <c r="H15" s="17"/>
      <c r="I15" s="22"/>
      <c r="J15" s="14"/>
      <c r="K15" s="19"/>
      <c r="L15" s="22"/>
      <c r="M15" s="14"/>
      <c r="N15" s="19"/>
      <c r="P15" s="14"/>
      <c r="Q15" s="21"/>
      <c r="S15" s="14"/>
      <c r="T15" s="24"/>
      <c r="U15" s="22"/>
      <c r="V15" s="14"/>
      <c r="W15" s="19"/>
      <c r="Y15" s="23"/>
      <c r="Z15" s="23"/>
      <c r="AA15" s="22"/>
      <c r="AB15" s="14"/>
      <c r="AC15" s="24"/>
    </row>
    <row r="16" spans="1:29" x14ac:dyDescent="0.15">
      <c r="A16" s="13" t="s">
        <v>37</v>
      </c>
      <c r="B16" s="14" t="s">
        <v>16</v>
      </c>
      <c r="C16" s="14">
        <v>0.15659999999999999</v>
      </c>
      <c r="D16" s="14">
        <v>850</v>
      </c>
      <c r="E16" s="14">
        <v>0.25</v>
      </c>
      <c r="F16" s="36">
        <v>2.0986296504594</v>
      </c>
      <c r="G16" s="14" t="s">
        <v>1</v>
      </c>
      <c r="H16" s="17">
        <v>6.9946558107408088E-2</v>
      </c>
      <c r="I16" s="22">
        <v>24.750379158004399</v>
      </c>
      <c r="J16" s="14" t="s">
        <v>1</v>
      </c>
      <c r="K16" s="19">
        <v>1.0176486522395138</v>
      </c>
      <c r="L16" s="22">
        <v>230.298523514582</v>
      </c>
      <c r="M16" s="14" t="s">
        <v>1</v>
      </c>
      <c r="N16" s="19">
        <v>8.5138578261193665</v>
      </c>
      <c r="O16" s="37">
        <v>11.638</v>
      </c>
      <c r="P16" s="14" t="s">
        <v>1</v>
      </c>
      <c r="Q16" s="21">
        <v>0.14199999999999999</v>
      </c>
      <c r="R16" s="37">
        <v>109.5</v>
      </c>
      <c r="S16" s="14" t="s">
        <v>1</v>
      </c>
      <c r="T16" s="21">
        <v>0.9</v>
      </c>
      <c r="U16" s="22">
        <v>118.3942147017563</v>
      </c>
      <c r="V16" s="14" t="s">
        <v>1</v>
      </c>
      <c r="W16" s="19">
        <v>6.6314342949267582</v>
      </c>
      <c r="Y16" s="23">
        <v>74.91010098848902</v>
      </c>
      <c r="Z16" s="23">
        <v>91.787603212309804</v>
      </c>
      <c r="AA16" s="22">
        <v>128.9871513780613</v>
      </c>
      <c r="AB16" s="14" t="s">
        <v>1</v>
      </c>
      <c r="AC16" s="19">
        <v>6.7352181389750294</v>
      </c>
    </row>
    <row r="17" spans="1:29" x14ac:dyDescent="0.15">
      <c r="B17" s="14"/>
      <c r="C17" s="14"/>
      <c r="D17" s="14">
        <v>1100</v>
      </c>
      <c r="E17" s="14">
        <v>0.25</v>
      </c>
      <c r="F17" s="36">
        <v>0.67269124764532329</v>
      </c>
      <c r="G17" s="14" t="s">
        <v>1</v>
      </c>
      <c r="H17" s="17">
        <v>2.3190531640288298E-2</v>
      </c>
      <c r="I17" s="37">
        <v>3.6493472852918729</v>
      </c>
      <c r="J17" s="14" t="s">
        <v>1</v>
      </c>
      <c r="K17" s="21">
        <v>0.17120547469007541</v>
      </c>
      <c r="L17" s="22">
        <v>69.884235221817576</v>
      </c>
      <c r="M17" s="14" t="s">
        <v>1</v>
      </c>
      <c r="N17" s="19">
        <v>2.8847101217789404</v>
      </c>
      <c r="O17" s="37">
        <v>5.4009999999999998</v>
      </c>
      <c r="P17" s="14" t="s">
        <v>1</v>
      </c>
      <c r="Q17" s="21">
        <v>0.155</v>
      </c>
      <c r="R17" s="13">
        <v>103.6</v>
      </c>
      <c r="S17" s="14" t="s">
        <v>1</v>
      </c>
      <c r="T17" s="24">
        <v>2.5</v>
      </c>
      <c r="U17" s="22">
        <v>10.592936676304991</v>
      </c>
      <c r="V17" s="14" t="s">
        <v>1</v>
      </c>
      <c r="W17" s="19">
        <v>1.1778126216200562</v>
      </c>
      <c r="Y17" s="23">
        <v>45.456180347513495</v>
      </c>
      <c r="Z17" s="23">
        <v>8.2123967876901922</v>
      </c>
    </row>
    <row r="19" spans="1:29" ht="15" x14ac:dyDescent="0.15">
      <c r="A19" s="13" t="s">
        <v>59</v>
      </c>
    </row>
    <row r="21" spans="1:29" x14ac:dyDescent="0.15">
      <c r="A21" s="13" t="s">
        <v>32</v>
      </c>
      <c r="B21" s="14" t="s">
        <v>16</v>
      </c>
      <c r="C21" s="14">
        <v>0.1603</v>
      </c>
      <c r="D21" s="14">
        <v>850</v>
      </c>
      <c r="E21" s="14">
        <v>0.25</v>
      </c>
      <c r="F21" s="15">
        <v>0.23245893549446509</v>
      </c>
      <c r="G21" s="16" t="s">
        <v>1</v>
      </c>
      <c r="H21" s="17">
        <v>1.1058269198623339E-2</v>
      </c>
      <c r="I21" s="20">
        <v>16.446234403910029</v>
      </c>
      <c r="J21" s="16" t="s">
        <v>1</v>
      </c>
      <c r="K21" s="21">
        <v>0.62232174532678153</v>
      </c>
      <c r="L21" s="18">
        <v>41.766141633906855</v>
      </c>
      <c r="M21" s="16" t="s">
        <v>1</v>
      </c>
      <c r="N21" s="19">
        <v>2.0128402764728226</v>
      </c>
      <c r="O21" s="18">
        <v>70.683999999999997</v>
      </c>
      <c r="P21" s="16" t="s">
        <v>1</v>
      </c>
      <c r="Q21" s="19">
        <v>2.5070000000000001</v>
      </c>
      <c r="R21" s="18">
        <v>180.6</v>
      </c>
      <c r="S21" s="16" t="s">
        <v>1</v>
      </c>
      <c r="T21" s="19">
        <v>7.8</v>
      </c>
      <c r="U21" s="22">
        <v>98.305604577554007</v>
      </c>
      <c r="V21" s="16" t="s">
        <v>1</v>
      </c>
      <c r="W21" s="19">
        <v>3.8875944533995526</v>
      </c>
      <c r="Y21" s="23">
        <v>95.817608011444918</v>
      </c>
      <c r="Z21" s="23">
        <v>99.177295056499332</v>
      </c>
      <c r="AA21" s="22">
        <v>99.121078591174793</v>
      </c>
      <c r="AB21" s="16" t="s">
        <v>1</v>
      </c>
      <c r="AC21" s="19">
        <v>3.8944192950725767</v>
      </c>
    </row>
    <row r="22" spans="1:29" x14ac:dyDescent="0.15">
      <c r="C22" s="14"/>
      <c r="D22" s="14">
        <v>1100</v>
      </c>
      <c r="E22" s="14">
        <v>0.25</v>
      </c>
      <c r="F22" s="40">
        <v>2.8604310555426796E-2</v>
      </c>
      <c r="G22" s="16" t="s">
        <v>1</v>
      </c>
      <c r="H22" s="39">
        <v>5.5220676747928174E-3</v>
      </c>
      <c r="I22" s="15">
        <v>0.2153606393169199</v>
      </c>
      <c r="J22" s="16" t="s">
        <v>1</v>
      </c>
      <c r="K22" s="17">
        <v>3.3132406048756904E-2</v>
      </c>
      <c r="L22" s="18">
        <v>2.6108335966420442</v>
      </c>
      <c r="M22" s="16" t="s">
        <v>1</v>
      </c>
      <c r="N22" s="19">
        <v>1.1242929785878177</v>
      </c>
      <c r="O22" s="18">
        <v>7.5270000000000001</v>
      </c>
      <c r="P22" s="16" t="s">
        <v>1</v>
      </c>
      <c r="Q22" s="19">
        <v>1.8129999999999999</v>
      </c>
      <c r="R22" s="42">
        <v>92.1</v>
      </c>
      <c r="S22" s="16" t="s">
        <v>1</v>
      </c>
      <c r="T22" s="41">
        <v>43.2</v>
      </c>
      <c r="U22" s="22">
        <v>0.8154740136207862</v>
      </c>
      <c r="V22" s="16" t="s">
        <v>1</v>
      </c>
      <c r="W22" s="19">
        <v>0.23045826461773311</v>
      </c>
      <c r="Y22" s="23">
        <v>60.698410256410263</v>
      </c>
      <c r="Z22" s="23">
        <v>0.82270494350067702</v>
      </c>
      <c r="AC22" s="24"/>
    </row>
    <row r="23" spans="1:29" x14ac:dyDescent="0.15">
      <c r="C23" s="14"/>
      <c r="D23" s="14"/>
      <c r="E23" s="14"/>
      <c r="F23" s="15"/>
      <c r="G23" s="16"/>
      <c r="H23" s="17"/>
      <c r="I23" s="18"/>
      <c r="J23" s="16"/>
      <c r="K23" s="19"/>
      <c r="L23" s="18"/>
      <c r="M23" s="16"/>
      <c r="N23" s="19"/>
      <c r="O23" s="20"/>
      <c r="P23" s="16"/>
      <c r="Q23" s="21"/>
      <c r="R23" s="18"/>
      <c r="S23" s="16"/>
      <c r="T23" s="19"/>
      <c r="U23" s="22"/>
      <c r="V23" s="16"/>
      <c r="W23" s="19"/>
      <c r="Y23" s="23"/>
      <c r="Z23" s="23"/>
      <c r="AC23" s="24"/>
    </row>
    <row r="24" spans="1:29" x14ac:dyDescent="0.15">
      <c r="A24" s="13" t="s">
        <v>33</v>
      </c>
      <c r="B24" s="14" t="s">
        <v>16</v>
      </c>
      <c r="C24" s="14">
        <v>0.16739999999999999</v>
      </c>
      <c r="D24" s="14">
        <v>850</v>
      </c>
      <c r="E24" s="14">
        <v>0.25</v>
      </c>
      <c r="F24" s="15">
        <v>0.33149020215576591</v>
      </c>
      <c r="G24" s="16" t="s">
        <v>1</v>
      </c>
      <c r="H24" s="17">
        <v>1.3509005103526511E-2</v>
      </c>
      <c r="I24" s="20">
        <v>24.110976224197991</v>
      </c>
      <c r="J24" s="16" t="s">
        <v>1</v>
      </c>
      <c r="K24" s="21">
        <v>0.86379696094664715</v>
      </c>
      <c r="L24" s="18">
        <v>60.837284906612275</v>
      </c>
      <c r="M24" s="16" t="s">
        <v>1</v>
      </c>
      <c r="N24" s="19">
        <v>2.697904192310054</v>
      </c>
      <c r="O24" s="18">
        <v>72.653000000000006</v>
      </c>
      <c r="P24" s="16" t="s">
        <v>1</v>
      </c>
      <c r="Q24" s="19">
        <v>1.621</v>
      </c>
      <c r="R24" s="18">
        <v>184.4</v>
      </c>
      <c r="S24" s="16" t="s">
        <v>1</v>
      </c>
      <c r="T24" s="19">
        <v>5.5</v>
      </c>
      <c r="U24" s="22">
        <v>138.17262076474958</v>
      </c>
      <c r="V24" s="16" t="s">
        <v>1</v>
      </c>
      <c r="W24" s="19">
        <v>5.1655995625493807</v>
      </c>
      <c r="Y24" s="23">
        <v>95.931813382178646</v>
      </c>
      <c r="Z24" s="23">
        <v>99.874121134188997</v>
      </c>
      <c r="AA24" s="22">
        <v>138.34677010985001</v>
      </c>
      <c r="AB24" s="16" t="s">
        <v>1</v>
      </c>
      <c r="AC24" s="19">
        <v>5.1695449769666793</v>
      </c>
    </row>
    <row r="25" spans="1:29" x14ac:dyDescent="0.15">
      <c r="C25" s="14"/>
      <c r="D25" s="14">
        <v>1100</v>
      </c>
      <c r="E25" s="14">
        <v>0.25</v>
      </c>
      <c r="F25" s="40">
        <v>3.1421467463853332E-2</v>
      </c>
      <c r="G25" s="16" t="s">
        <v>1</v>
      </c>
      <c r="H25" s="39">
        <v>6.1657219174353706E-3</v>
      </c>
      <c r="I25" s="15">
        <v>0.12212872259535444</v>
      </c>
      <c r="J25" s="16" t="s">
        <v>1</v>
      </c>
      <c r="K25" s="17">
        <v>2.8457178080470942E-2</v>
      </c>
      <c r="L25" s="18">
        <v>3.06863236967745</v>
      </c>
      <c r="M25" s="16" t="s">
        <v>1</v>
      </c>
      <c r="N25" s="19">
        <v>1.1406585547255434</v>
      </c>
      <c r="O25" s="18">
        <v>3.8860000000000001</v>
      </c>
      <c r="P25" s="16" t="s">
        <v>1</v>
      </c>
      <c r="Q25" s="19">
        <v>1.1519999999999999</v>
      </c>
      <c r="R25" s="42">
        <v>98.5</v>
      </c>
      <c r="S25" s="16" t="s">
        <v>1</v>
      </c>
      <c r="T25" s="41">
        <v>41</v>
      </c>
      <c r="U25" s="22">
        <v>0.17414934510043267</v>
      </c>
      <c r="V25" s="16" t="s">
        <v>1</v>
      </c>
      <c r="W25" s="19">
        <v>0.20193174161350982</v>
      </c>
      <c r="Y25" s="23">
        <v>23.870388349514545</v>
      </c>
      <c r="Z25" s="23">
        <v>0.12587886581100138</v>
      </c>
      <c r="AC25" s="24"/>
    </row>
    <row r="26" spans="1:29" x14ac:dyDescent="0.15">
      <c r="C26" s="14"/>
      <c r="D26" s="14"/>
      <c r="E26" s="14"/>
      <c r="F26" s="15"/>
      <c r="G26" s="16"/>
      <c r="H26" s="17"/>
      <c r="I26" s="18"/>
      <c r="J26" s="16"/>
      <c r="K26" s="19"/>
      <c r="L26" s="18"/>
      <c r="M26" s="16"/>
      <c r="N26" s="19"/>
      <c r="O26" s="20"/>
      <c r="P26" s="16"/>
      <c r="Q26" s="21"/>
      <c r="R26" s="18"/>
      <c r="S26" s="16"/>
      <c r="T26" s="19"/>
      <c r="U26" s="22"/>
      <c r="V26" s="16"/>
      <c r="W26" s="19"/>
      <c r="Y26" s="23"/>
      <c r="Z26" s="23"/>
      <c r="AC26" s="24"/>
    </row>
    <row r="27" spans="1:29" x14ac:dyDescent="0.15">
      <c r="A27" s="13" t="s">
        <v>34</v>
      </c>
      <c r="B27" s="14" t="s">
        <v>16</v>
      </c>
      <c r="C27" s="14">
        <v>0.1729</v>
      </c>
      <c r="D27" s="14">
        <v>850</v>
      </c>
      <c r="E27" s="14">
        <v>0.25</v>
      </c>
      <c r="F27" s="15">
        <v>0.48547824222932262</v>
      </c>
      <c r="G27" s="16" t="s">
        <v>1</v>
      </c>
      <c r="H27" s="17">
        <v>1.8979363939358503E-2</v>
      </c>
      <c r="I27" s="18">
        <v>28.032751994090301</v>
      </c>
      <c r="J27" s="16" t="s">
        <v>1</v>
      </c>
      <c r="K27" s="19">
        <v>0.99525932852733601</v>
      </c>
      <c r="L27" s="18">
        <v>79.570983315760515</v>
      </c>
      <c r="M27" s="16" t="s">
        <v>1</v>
      </c>
      <c r="N27" s="19">
        <v>3.4787785366897346</v>
      </c>
      <c r="O27" s="18">
        <v>57.658000000000001</v>
      </c>
      <c r="P27" s="16" t="s">
        <v>1</v>
      </c>
      <c r="Q27" s="19">
        <v>1.0569999999999999</v>
      </c>
      <c r="R27" s="18">
        <v>164.7</v>
      </c>
      <c r="S27" s="16" t="s">
        <v>1</v>
      </c>
      <c r="T27" s="19">
        <v>4.3</v>
      </c>
      <c r="U27" s="22">
        <v>153.82430234432465</v>
      </c>
      <c r="V27" s="16" t="s">
        <v>1</v>
      </c>
      <c r="W27" s="19">
        <v>5.7654282826929357</v>
      </c>
      <c r="Y27" s="23">
        <v>94.875529455476197</v>
      </c>
      <c r="Z27" s="23">
        <v>99.757662257682213</v>
      </c>
      <c r="AA27" s="22">
        <v>154.19798225321668</v>
      </c>
      <c r="AB27" s="16" t="s">
        <v>1</v>
      </c>
      <c r="AC27" s="19">
        <v>5.7699453024848237</v>
      </c>
    </row>
    <row r="28" spans="1:29" x14ac:dyDescent="0.15">
      <c r="C28" s="14"/>
      <c r="D28" s="14">
        <v>1100</v>
      </c>
      <c r="E28" s="14">
        <v>0.25</v>
      </c>
      <c r="F28" s="40">
        <v>6.1148580353838314E-2</v>
      </c>
      <c r="G28" s="16" t="s">
        <v>1</v>
      </c>
      <c r="H28" s="39">
        <v>6.4366926688250855E-3</v>
      </c>
      <c r="I28" s="15">
        <v>0.24554790551443845</v>
      </c>
      <c r="J28" s="16" t="s">
        <v>1</v>
      </c>
      <c r="K28" s="17">
        <v>3.4567423591838425E-2</v>
      </c>
      <c r="L28" s="18">
        <v>5.6094584628686768</v>
      </c>
      <c r="M28" s="16" t="s">
        <v>1</v>
      </c>
      <c r="N28" s="19">
        <v>1.1848282431133583</v>
      </c>
      <c r="O28" s="20">
        <v>3.9950000000000001</v>
      </c>
      <c r="P28" s="16" t="s">
        <v>1</v>
      </c>
      <c r="Q28" s="21">
        <v>0.66100000000000003</v>
      </c>
      <c r="R28" s="42">
        <v>92.2</v>
      </c>
      <c r="S28" s="16" t="s">
        <v>1</v>
      </c>
      <c r="T28" s="41">
        <v>21.1</v>
      </c>
      <c r="U28" s="22">
        <v>0.37367990889202352</v>
      </c>
      <c r="V28" s="16" t="s">
        <v>1</v>
      </c>
      <c r="W28" s="19">
        <v>0.22826631549807744</v>
      </c>
      <c r="Y28" s="23">
        <v>26.312281553398055</v>
      </c>
      <c r="Z28" s="23">
        <v>0.24233774231778465</v>
      </c>
      <c r="AC28" s="24"/>
    </row>
    <row r="29" spans="1:29" x14ac:dyDescent="0.15">
      <c r="C29" s="14"/>
      <c r="D29" s="14"/>
      <c r="E29" s="14"/>
      <c r="F29" s="15"/>
      <c r="G29" s="16"/>
      <c r="H29" s="17"/>
      <c r="I29" s="18"/>
      <c r="J29" s="16"/>
      <c r="K29" s="19"/>
      <c r="L29" s="18"/>
      <c r="M29" s="16"/>
      <c r="N29" s="19"/>
      <c r="O29" s="20"/>
      <c r="P29" s="16"/>
      <c r="Q29" s="21"/>
      <c r="R29" s="18"/>
      <c r="S29" s="16"/>
      <c r="T29" s="19"/>
      <c r="U29" s="22"/>
      <c r="V29" s="16"/>
      <c r="W29" s="19"/>
      <c r="Y29" s="23"/>
      <c r="Z29" s="23"/>
      <c r="AC29" s="24"/>
    </row>
    <row r="30" spans="1:29" ht="15" x14ac:dyDescent="0.15">
      <c r="A30" s="13" t="s">
        <v>61</v>
      </c>
    </row>
    <row r="32" spans="1:29" x14ac:dyDescent="0.15">
      <c r="A32" s="13" t="s">
        <v>38</v>
      </c>
      <c r="B32" s="14" t="s">
        <v>16</v>
      </c>
      <c r="C32" s="14">
        <v>0.12859999999999999</v>
      </c>
      <c r="D32" s="14">
        <v>400</v>
      </c>
      <c r="E32" s="14">
        <v>0.25</v>
      </c>
      <c r="F32" s="36">
        <v>0.16209999999999999</v>
      </c>
      <c r="G32" s="14" t="s">
        <v>1</v>
      </c>
      <c r="H32" s="17">
        <v>9.9000000000000008E-3</v>
      </c>
      <c r="I32" s="22">
        <v>22.448</v>
      </c>
      <c r="J32" s="14" t="s">
        <v>1</v>
      </c>
      <c r="K32" s="19">
        <v>1.119</v>
      </c>
      <c r="L32" s="22">
        <v>42.161999999999999</v>
      </c>
      <c r="M32" s="14" t="s">
        <v>1</v>
      </c>
      <c r="N32" s="19">
        <v>2.1549999999999998</v>
      </c>
      <c r="O32" s="22">
        <v>137.267</v>
      </c>
      <c r="P32" s="14" t="s">
        <v>1</v>
      </c>
      <c r="Q32" s="19">
        <v>6.9219999999999997</v>
      </c>
      <c r="R32" s="38">
        <v>254.2</v>
      </c>
      <c r="S32" s="14" t="s">
        <v>1</v>
      </c>
      <c r="T32" s="41">
        <v>14.9</v>
      </c>
      <c r="U32" s="22">
        <v>169.66</v>
      </c>
      <c r="V32" s="14" t="s">
        <v>1</v>
      </c>
      <c r="W32" s="19">
        <v>6.77</v>
      </c>
      <c r="Y32" s="23">
        <v>97.194743406985012</v>
      </c>
      <c r="Z32" s="23">
        <v>82.263382467028705</v>
      </c>
      <c r="AA32" s="22">
        <v>206.24</v>
      </c>
      <c r="AB32" s="14" t="s">
        <v>1</v>
      </c>
      <c r="AC32" s="19">
        <v>6.9850769501845855</v>
      </c>
    </row>
    <row r="33" spans="1:29" x14ac:dyDescent="0.15">
      <c r="B33" s="14"/>
      <c r="C33" s="14"/>
      <c r="D33" s="14">
        <v>850</v>
      </c>
      <c r="E33" s="14">
        <v>0.25</v>
      </c>
      <c r="F33" s="36">
        <v>0.24329999999999999</v>
      </c>
      <c r="G33" s="14" t="s">
        <v>1</v>
      </c>
      <c r="H33" s="17">
        <v>1.17E-2</v>
      </c>
      <c r="I33" s="37">
        <v>5.4630000000000001</v>
      </c>
      <c r="J33" s="14" t="s">
        <v>1</v>
      </c>
      <c r="K33" s="21">
        <v>0.30199999999999999</v>
      </c>
      <c r="L33" s="22">
        <v>30.335000000000001</v>
      </c>
      <c r="M33" s="14" t="s">
        <v>1</v>
      </c>
      <c r="N33" s="19">
        <v>1.9259999999999999</v>
      </c>
      <c r="O33" s="37">
        <v>22.248999999999999</v>
      </c>
      <c r="P33" s="14" t="s">
        <v>1</v>
      </c>
      <c r="Q33" s="21">
        <v>0.9</v>
      </c>
      <c r="R33" s="13">
        <v>121.5</v>
      </c>
      <c r="S33" s="14" t="s">
        <v>1</v>
      </c>
      <c r="T33" s="24">
        <v>7.2</v>
      </c>
      <c r="U33" s="22">
        <v>36.58</v>
      </c>
      <c r="V33" s="14" t="s">
        <v>1</v>
      </c>
      <c r="W33" s="19">
        <v>1.72</v>
      </c>
      <c r="Y33" s="23">
        <v>86.10997620355117</v>
      </c>
      <c r="Z33" s="23">
        <v>17.736617532971295</v>
      </c>
      <c r="AA33" s="22"/>
      <c r="AB33" s="14"/>
      <c r="AC33" s="19"/>
    </row>
    <row r="34" spans="1:29" x14ac:dyDescent="0.15">
      <c r="B34" s="14"/>
      <c r="C34" s="14"/>
      <c r="D34" s="14">
        <v>1150</v>
      </c>
      <c r="E34" s="14">
        <v>0.2</v>
      </c>
      <c r="F34" s="36">
        <v>2.8899999999999999E-2</v>
      </c>
      <c r="G34" s="14" t="s">
        <v>1</v>
      </c>
      <c r="H34" s="17">
        <v>9.9000000000000008E-3</v>
      </c>
      <c r="I34" s="36">
        <v>0.13100000000000001</v>
      </c>
      <c r="J34" s="14" t="s">
        <v>1</v>
      </c>
      <c r="K34" s="17">
        <v>4.9000000000000002E-2</v>
      </c>
      <c r="L34" s="22">
        <v>4.569</v>
      </c>
      <c r="M34" s="14" t="s">
        <v>1</v>
      </c>
      <c r="N34" s="19">
        <v>1.3580000000000001</v>
      </c>
      <c r="O34" s="22">
        <v>4.5030000000000001</v>
      </c>
      <c r="P34" s="14" t="s">
        <v>1</v>
      </c>
      <c r="Q34" s="19">
        <v>2.2719999999999998</v>
      </c>
      <c r="R34" s="38">
        <v>154.19999999999999</v>
      </c>
      <c r="S34" s="14" t="s">
        <v>1</v>
      </c>
      <c r="T34" s="41">
        <v>69.3</v>
      </c>
      <c r="U34" s="22"/>
      <c r="V34" s="16" t="s">
        <v>62</v>
      </c>
      <c r="W34" s="19"/>
      <c r="Y34" s="23"/>
      <c r="Z34" s="23"/>
      <c r="AA34" s="22"/>
      <c r="AB34" s="14"/>
      <c r="AC34" s="19"/>
    </row>
    <row r="35" spans="1:29" x14ac:dyDescent="0.15">
      <c r="B35" s="14"/>
      <c r="C35" s="14"/>
      <c r="D35" s="14"/>
      <c r="E35" s="14"/>
      <c r="F35" s="36"/>
      <c r="G35" s="14"/>
      <c r="H35" s="17"/>
      <c r="I35" s="22"/>
      <c r="J35" s="14"/>
      <c r="K35" s="19"/>
      <c r="L35" s="22"/>
      <c r="M35" s="14"/>
      <c r="N35" s="19"/>
      <c r="O35" s="22"/>
      <c r="P35" s="14"/>
      <c r="Q35" s="19"/>
      <c r="S35" s="14"/>
      <c r="T35" s="24"/>
      <c r="U35" s="22"/>
      <c r="V35" s="14"/>
      <c r="W35" s="19"/>
      <c r="Y35" s="23"/>
      <c r="Z35" s="23"/>
      <c r="AA35" s="22"/>
      <c r="AB35" s="14"/>
      <c r="AC35" s="19"/>
    </row>
    <row r="36" spans="1:29" x14ac:dyDescent="0.15">
      <c r="A36" s="13" t="s">
        <v>39</v>
      </c>
      <c r="B36" s="14" t="s">
        <v>16</v>
      </c>
      <c r="C36" s="14">
        <v>0.1517</v>
      </c>
      <c r="D36" s="14">
        <v>400</v>
      </c>
      <c r="E36" s="14">
        <v>0.25</v>
      </c>
      <c r="F36" s="36">
        <v>0.76359999999999995</v>
      </c>
      <c r="G36" s="14" t="s">
        <v>1</v>
      </c>
      <c r="H36" s="17">
        <v>0.03</v>
      </c>
      <c r="I36" s="22">
        <v>21.686</v>
      </c>
      <c r="J36" s="14" t="s">
        <v>1</v>
      </c>
      <c r="K36" s="19">
        <v>1.077</v>
      </c>
      <c r="L36" s="22">
        <v>96.635999999999996</v>
      </c>
      <c r="M36" s="14" t="s">
        <v>1</v>
      </c>
      <c r="N36" s="19">
        <v>4.2240000000000002</v>
      </c>
      <c r="O36" s="37">
        <v>28.148</v>
      </c>
      <c r="P36" s="14" t="s">
        <v>1</v>
      </c>
      <c r="Q36" s="21">
        <v>0.52</v>
      </c>
      <c r="R36" s="13">
        <v>123.6</v>
      </c>
      <c r="S36" s="14" t="s">
        <v>1</v>
      </c>
      <c r="T36" s="24">
        <v>2.9</v>
      </c>
      <c r="U36" s="22">
        <v>127.09</v>
      </c>
      <c r="V36" s="14" t="s">
        <v>1</v>
      </c>
      <c r="W36" s="19">
        <v>5.0999999999999996</v>
      </c>
      <c r="Y36" s="23">
        <v>88.903223277690685</v>
      </c>
      <c r="Z36" s="23">
        <v>66.296296296296305</v>
      </c>
      <c r="AA36" s="22">
        <v>191.7</v>
      </c>
      <c r="AB36" s="14" t="s">
        <v>1</v>
      </c>
      <c r="AC36" s="19">
        <v>5.7829404285363344</v>
      </c>
    </row>
    <row r="37" spans="1:29" x14ac:dyDescent="0.15">
      <c r="B37" s="14"/>
      <c r="C37" s="14"/>
      <c r="D37" s="14">
        <v>850</v>
      </c>
      <c r="E37" s="14">
        <v>0.25</v>
      </c>
      <c r="F37" s="36">
        <v>1.0290999999999999</v>
      </c>
      <c r="G37" s="14" t="s">
        <v>1</v>
      </c>
      <c r="H37" s="17">
        <v>3.8199999999999998E-2</v>
      </c>
      <c r="I37" s="37">
        <v>12.811999999999999</v>
      </c>
      <c r="J37" s="14" t="s">
        <v>1</v>
      </c>
      <c r="K37" s="21">
        <v>0.65900000000000003</v>
      </c>
      <c r="L37" s="22">
        <v>116.724</v>
      </c>
      <c r="M37" s="14" t="s">
        <v>1</v>
      </c>
      <c r="N37" s="19">
        <v>4.8949999999999996</v>
      </c>
      <c r="O37" s="37">
        <v>12.337</v>
      </c>
      <c r="P37" s="14" t="s">
        <v>1</v>
      </c>
      <c r="Q37" s="21">
        <v>0.219</v>
      </c>
      <c r="R37" s="13">
        <v>110.5</v>
      </c>
      <c r="S37" s="14" t="s">
        <v>1</v>
      </c>
      <c r="T37" s="19">
        <v>2</v>
      </c>
      <c r="U37" s="22">
        <v>63.76</v>
      </c>
      <c r="V37" s="14" t="s">
        <v>1</v>
      </c>
      <c r="W37" s="19">
        <v>2.68</v>
      </c>
      <c r="Y37" s="23">
        <v>75.494786137995632</v>
      </c>
      <c r="Z37" s="23">
        <v>33.260302556077207</v>
      </c>
      <c r="AA37" s="22"/>
      <c r="AB37" s="14"/>
      <c r="AC37" s="19"/>
    </row>
    <row r="38" spans="1:29" x14ac:dyDescent="0.15">
      <c r="B38" s="14"/>
      <c r="C38" s="14"/>
      <c r="D38" s="14">
        <v>1150</v>
      </c>
      <c r="E38" s="14">
        <v>0.2</v>
      </c>
      <c r="F38" s="36">
        <v>0.2429</v>
      </c>
      <c r="G38" s="14" t="s">
        <v>1</v>
      </c>
      <c r="H38" s="17">
        <v>1.15E-2</v>
      </c>
      <c r="I38" s="36">
        <v>0.85599999999999998</v>
      </c>
      <c r="J38" s="14" t="s">
        <v>1</v>
      </c>
      <c r="K38" s="17">
        <v>8.4000000000000005E-2</v>
      </c>
      <c r="L38" s="22">
        <v>26.298999999999999</v>
      </c>
      <c r="M38" s="14" t="s">
        <v>1</v>
      </c>
      <c r="N38" s="19">
        <v>1.8180000000000001</v>
      </c>
      <c r="O38" s="37">
        <v>3.49</v>
      </c>
      <c r="P38" s="14" t="s">
        <v>1</v>
      </c>
      <c r="Q38" s="21">
        <v>0.314</v>
      </c>
      <c r="R38" s="13">
        <v>105.5</v>
      </c>
      <c r="S38" s="14" t="s">
        <v>1</v>
      </c>
      <c r="T38" s="24">
        <v>6.9</v>
      </c>
      <c r="U38" s="22">
        <v>0.85</v>
      </c>
      <c r="V38" s="14" t="s">
        <v>1</v>
      </c>
      <c r="W38" s="19">
        <v>0.5</v>
      </c>
      <c r="Y38" s="23">
        <v>15.063668224299064</v>
      </c>
      <c r="Z38" s="23">
        <v>0.44340114762649979</v>
      </c>
      <c r="AA38" s="22"/>
      <c r="AB38" s="14"/>
      <c r="AC38" s="19"/>
    </row>
    <row r="39" spans="1:29" x14ac:dyDescent="0.15">
      <c r="B39" s="14"/>
      <c r="C39" s="14"/>
      <c r="D39" s="14"/>
      <c r="E39" s="14"/>
      <c r="F39" s="36"/>
      <c r="G39" s="14"/>
      <c r="H39" s="17"/>
      <c r="I39" s="22"/>
      <c r="J39" s="14"/>
      <c r="K39" s="19"/>
      <c r="L39" s="22"/>
      <c r="M39" s="14"/>
      <c r="N39" s="19"/>
      <c r="O39" s="22"/>
      <c r="P39" s="14"/>
      <c r="Q39" s="19"/>
      <c r="S39" s="14"/>
      <c r="T39" s="24"/>
      <c r="U39" s="22"/>
      <c r="V39" s="14"/>
      <c r="W39" s="19"/>
      <c r="Y39" s="23"/>
      <c r="Z39" s="23"/>
      <c r="AA39" s="22"/>
      <c r="AB39" s="14"/>
      <c r="AC39" s="19"/>
    </row>
    <row r="40" spans="1:29" x14ac:dyDescent="0.15">
      <c r="B40" s="14" t="s">
        <v>40</v>
      </c>
      <c r="C40" s="14">
        <v>0.13850000000000001</v>
      </c>
      <c r="D40" s="14">
        <v>400</v>
      </c>
      <c r="E40" s="14">
        <v>0.25</v>
      </c>
      <c r="F40" s="36">
        <v>0.755</v>
      </c>
      <c r="G40" s="14" t="s">
        <v>1</v>
      </c>
      <c r="H40" s="17">
        <v>2.7799999999999998E-2</v>
      </c>
      <c r="I40" s="22">
        <v>21.545000000000002</v>
      </c>
      <c r="J40" s="14" t="s">
        <v>1</v>
      </c>
      <c r="K40" s="19">
        <v>1.05</v>
      </c>
      <c r="L40" s="22">
        <v>95.807000000000002</v>
      </c>
      <c r="M40" s="14" t="s">
        <v>1</v>
      </c>
      <c r="N40" s="19">
        <v>3.9740000000000002</v>
      </c>
      <c r="O40" s="37">
        <v>28.411999999999999</v>
      </c>
      <c r="P40" s="14" t="s">
        <v>1</v>
      </c>
      <c r="Q40" s="21">
        <v>0.5</v>
      </c>
      <c r="R40" s="13">
        <v>123.4</v>
      </c>
      <c r="S40" s="14" t="s">
        <v>1</v>
      </c>
      <c r="T40" s="24">
        <v>2.9</v>
      </c>
      <c r="U40" s="22">
        <v>139.09</v>
      </c>
      <c r="V40" s="14" t="s">
        <v>1</v>
      </c>
      <c r="W40" s="19">
        <v>5.28</v>
      </c>
      <c r="Y40" s="23">
        <v>89.412694360640515</v>
      </c>
      <c r="Z40" s="23">
        <v>71.105771688563976</v>
      </c>
      <c r="AA40" s="22">
        <v>195.61</v>
      </c>
      <c r="AB40" s="14" t="s">
        <v>1</v>
      </c>
      <c r="AC40" s="19">
        <v>5.7986550164671806</v>
      </c>
    </row>
    <row r="41" spans="1:29" x14ac:dyDescent="0.15">
      <c r="B41" s="14"/>
      <c r="C41" s="14"/>
      <c r="D41" s="14">
        <v>850</v>
      </c>
      <c r="E41" s="14">
        <v>0.25</v>
      </c>
      <c r="F41" s="36">
        <v>0.90949999999999998</v>
      </c>
      <c r="G41" s="14" t="s">
        <v>1</v>
      </c>
      <c r="H41" s="17">
        <v>3.4299999999999997E-2</v>
      </c>
      <c r="I41" s="37">
        <v>10.349</v>
      </c>
      <c r="J41" s="14" t="s">
        <v>1</v>
      </c>
      <c r="K41" s="21">
        <v>0.54800000000000004</v>
      </c>
      <c r="L41" s="22">
        <v>100.643</v>
      </c>
      <c r="M41" s="14" t="s">
        <v>1</v>
      </c>
      <c r="N41" s="19">
        <v>4.2949999999999999</v>
      </c>
      <c r="O41" s="37">
        <v>11.374000000000001</v>
      </c>
      <c r="P41" s="14" t="s">
        <v>1</v>
      </c>
      <c r="Q41" s="21">
        <v>0.20499999999999999</v>
      </c>
      <c r="R41" s="13">
        <v>107.7</v>
      </c>
      <c r="S41" s="14" t="s">
        <v>1</v>
      </c>
      <c r="T41" s="24">
        <v>2.2999999999999998</v>
      </c>
      <c r="U41" s="22">
        <v>55.39</v>
      </c>
      <c r="V41" s="14" t="s">
        <v>1</v>
      </c>
      <c r="W41" s="19">
        <v>2.34</v>
      </c>
      <c r="Y41" s="23">
        <v>74.128080007730219</v>
      </c>
      <c r="Z41" s="23">
        <v>28.316548233730384</v>
      </c>
      <c r="AA41" s="22"/>
      <c r="AB41" s="14"/>
      <c r="AC41" s="19"/>
    </row>
    <row r="42" spans="1:29" x14ac:dyDescent="0.15">
      <c r="B42" s="14"/>
      <c r="C42" s="14"/>
      <c r="D42" s="14">
        <v>1150</v>
      </c>
      <c r="E42" s="14">
        <v>0.2</v>
      </c>
      <c r="F42" s="36">
        <v>0.2009</v>
      </c>
      <c r="G42" s="14" t="s">
        <v>1</v>
      </c>
      <c r="H42" s="17">
        <v>1.0500000000000001E-2</v>
      </c>
      <c r="I42" s="36">
        <v>0.73899999999999999</v>
      </c>
      <c r="J42" s="14" t="s">
        <v>1</v>
      </c>
      <c r="K42" s="17">
        <v>7.5999999999999998E-2</v>
      </c>
      <c r="L42" s="22">
        <v>21.228000000000002</v>
      </c>
      <c r="M42" s="14" t="s">
        <v>1</v>
      </c>
      <c r="N42" s="19">
        <v>1.607</v>
      </c>
      <c r="O42" s="37">
        <v>3.7330000000000001</v>
      </c>
      <c r="P42" s="14" t="s">
        <v>1</v>
      </c>
      <c r="Q42" s="21">
        <v>0.36399999999999999</v>
      </c>
      <c r="R42" s="13">
        <v>102.9</v>
      </c>
      <c r="S42" s="14" t="s">
        <v>1</v>
      </c>
      <c r="T42" s="24">
        <v>7.8</v>
      </c>
      <c r="U42" s="22">
        <v>1.1299999999999999</v>
      </c>
      <c r="V42" s="14" t="s">
        <v>1</v>
      </c>
      <c r="W42" s="19">
        <v>0.52</v>
      </c>
      <c r="Y42" s="23">
        <v>21.177943166441139</v>
      </c>
      <c r="Z42" s="23">
        <v>0.57768007770563867</v>
      </c>
      <c r="AA42" s="22"/>
      <c r="AB42" s="14"/>
      <c r="AC42" s="19"/>
    </row>
    <row r="43" spans="1:29" x14ac:dyDescent="0.15">
      <c r="B43" s="14"/>
      <c r="C43" s="14"/>
      <c r="D43" s="14"/>
      <c r="E43" s="14"/>
      <c r="F43" s="36"/>
      <c r="G43" s="14"/>
      <c r="H43" s="17"/>
      <c r="I43" s="22"/>
      <c r="J43" s="14"/>
      <c r="K43" s="19"/>
      <c r="L43" s="22"/>
      <c r="M43" s="14"/>
      <c r="N43" s="19"/>
      <c r="O43" s="22"/>
      <c r="P43" s="14"/>
      <c r="Q43" s="19"/>
      <c r="S43" s="14"/>
      <c r="T43" s="24"/>
      <c r="U43" s="22"/>
      <c r="V43" s="14"/>
      <c r="W43" s="19"/>
      <c r="Y43" s="23"/>
      <c r="Z43" s="23"/>
      <c r="AA43" s="22"/>
      <c r="AB43" s="14"/>
      <c r="AC43" s="19"/>
    </row>
    <row r="44" spans="1:29" x14ac:dyDescent="0.15">
      <c r="A44" s="13" t="s">
        <v>41</v>
      </c>
      <c r="B44" s="14" t="s">
        <v>16</v>
      </c>
      <c r="C44" s="14">
        <v>0.1389</v>
      </c>
      <c r="D44" s="14">
        <v>400</v>
      </c>
      <c r="E44" s="14">
        <v>0.25</v>
      </c>
      <c r="F44" s="36">
        <v>0.25080000000000002</v>
      </c>
      <c r="G44" s="14" t="s">
        <v>1</v>
      </c>
      <c r="H44" s="17">
        <v>1.32E-2</v>
      </c>
      <c r="I44" s="37">
        <v>15.244999999999999</v>
      </c>
      <c r="J44" s="14" t="s">
        <v>1</v>
      </c>
      <c r="K44" s="21">
        <v>0.78300000000000003</v>
      </c>
      <c r="L44" s="22">
        <v>41.725999999999999</v>
      </c>
      <c r="M44" s="14" t="s">
        <v>1</v>
      </c>
      <c r="N44" s="19">
        <v>2.2010000000000001</v>
      </c>
      <c r="O44" s="22">
        <v>60.247</v>
      </c>
      <c r="P44" s="14" t="s">
        <v>1</v>
      </c>
      <c r="Q44" s="19">
        <v>2.5190000000000001</v>
      </c>
      <c r="R44" s="13">
        <v>162.5</v>
      </c>
      <c r="S44" s="14" t="s">
        <v>1</v>
      </c>
      <c r="T44" s="24">
        <v>8.4</v>
      </c>
      <c r="U44" s="22">
        <v>103.69</v>
      </c>
      <c r="V44" s="14" t="s">
        <v>1</v>
      </c>
      <c r="W44" s="19">
        <v>4.37</v>
      </c>
      <c r="Y44" s="23">
        <v>94.473866841587409</v>
      </c>
      <c r="Z44" s="23">
        <v>57.16727312823906</v>
      </c>
      <c r="AA44" s="22">
        <v>181.38</v>
      </c>
      <c r="AB44" s="14" t="s">
        <v>1</v>
      </c>
      <c r="AC44" s="19">
        <v>5.5002272680317494</v>
      </c>
    </row>
    <row r="45" spans="1:29" x14ac:dyDescent="0.15">
      <c r="B45" s="14"/>
      <c r="C45" s="14"/>
      <c r="D45" s="14">
        <v>850</v>
      </c>
      <c r="E45" s="14">
        <v>0.25</v>
      </c>
      <c r="F45" s="36">
        <v>0.1983</v>
      </c>
      <c r="G45" s="14" t="s">
        <v>1</v>
      </c>
      <c r="H45" s="17">
        <v>1.0800000000000001E-2</v>
      </c>
      <c r="I45" s="37">
        <v>11.455</v>
      </c>
      <c r="J45" s="14" t="s">
        <v>1</v>
      </c>
      <c r="K45" s="21">
        <v>0.61299999999999999</v>
      </c>
      <c r="L45" s="22">
        <v>33.868000000000002</v>
      </c>
      <c r="M45" s="14" t="s">
        <v>1</v>
      </c>
      <c r="N45" s="19">
        <v>2.0430000000000001</v>
      </c>
      <c r="O45" s="22">
        <v>57.238999999999997</v>
      </c>
      <c r="P45" s="14" t="s">
        <v>1</v>
      </c>
      <c r="Q45" s="19">
        <v>2.645</v>
      </c>
      <c r="R45" s="38">
        <v>166.4</v>
      </c>
      <c r="S45" s="14" t="s">
        <v>1</v>
      </c>
      <c r="T45" s="41">
        <v>10.3</v>
      </c>
      <c r="U45" s="22">
        <v>77.69</v>
      </c>
      <c r="V45" s="14" t="s">
        <v>1</v>
      </c>
      <c r="W45" s="19">
        <v>3.34</v>
      </c>
      <c r="Y45" s="23">
        <v>94.204635530336091</v>
      </c>
      <c r="Z45" s="23">
        <v>42.832726871760947</v>
      </c>
      <c r="AB45" s="14"/>
    </row>
    <row r="46" spans="1:29" x14ac:dyDescent="0.15">
      <c r="B46" s="14"/>
      <c r="C46" s="14"/>
      <c r="D46" s="14">
        <v>1150</v>
      </c>
      <c r="E46" s="14">
        <v>0.2</v>
      </c>
      <c r="F46" s="35">
        <v>1.7399999999999999E-2</v>
      </c>
      <c r="G46" s="14" t="s">
        <v>1</v>
      </c>
      <c r="H46" s="39">
        <v>7.4999999999999997E-3</v>
      </c>
      <c r="I46" s="36">
        <v>3.2000000000000001E-2</v>
      </c>
      <c r="J46" s="14" t="s">
        <v>1</v>
      </c>
      <c r="K46" s="17">
        <v>3.7999999999999999E-2</v>
      </c>
      <c r="L46" s="22">
        <v>2.2360000000000002</v>
      </c>
      <c r="M46" s="14" t="s">
        <v>1</v>
      </c>
      <c r="N46" s="19">
        <v>1.3260000000000001</v>
      </c>
      <c r="O46" s="22">
        <v>1.833</v>
      </c>
      <c r="P46" s="14" t="s">
        <v>1</v>
      </c>
      <c r="Q46" s="19">
        <v>2.3140000000000001</v>
      </c>
      <c r="R46" s="13">
        <v>125</v>
      </c>
      <c r="S46" s="14" t="s">
        <v>1</v>
      </c>
      <c r="T46" s="41">
        <v>91.2</v>
      </c>
      <c r="V46" s="16" t="s">
        <v>62</v>
      </c>
    </row>
    <row r="47" spans="1:29" ht="14" thickBot="1" x14ac:dyDescent="0.2">
      <c r="A47" s="10"/>
      <c r="B47" s="11"/>
      <c r="C47" s="11"/>
      <c r="D47" s="11"/>
      <c r="E47" s="11"/>
      <c r="F47" s="25"/>
      <c r="G47" s="26"/>
      <c r="H47" s="27"/>
      <c r="I47" s="25"/>
      <c r="J47" s="26"/>
      <c r="K47" s="28"/>
      <c r="L47" s="25"/>
      <c r="M47" s="26"/>
      <c r="N47" s="27"/>
      <c r="O47" s="25"/>
      <c r="P47" s="26"/>
      <c r="Q47" s="27"/>
      <c r="R47" s="29"/>
      <c r="S47" s="26"/>
      <c r="T47" s="30"/>
      <c r="U47" s="31"/>
      <c r="V47" s="26"/>
      <c r="W47" s="32"/>
      <c r="X47" s="10"/>
      <c r="Y47" s="33"/>
      <c r="Z47" s="33"/>
      <c r="AA47" s="29"/>
      <c r="AB47" s="26"/>
      <c r="AC47" s="30"/>
    </row>
    <row r="48" spans="1:29" ht="14" thickTop="1" x14ac:dyDescent="0.15"/>
    <row r="49" spans="1:1" ht="15" x14ac:dyDescent="0.15">
      <c r="A49" s="34" t="s">
        <v>75</v>
      </c>
    </row>
    <row r="50" spans="1:1" ht="15" x14ac:dyDescent="0.15">
      <c r="A50" s="34" t="s">
        <v>76</v>
      </c>
    </row>
    <row r="51" spans="1:1" ht="15" x14ac:dyDescent="0.15">
      <c r="A51" s="34" t="s">
        <v>77</v>
      </c>
    </row>
    <row r="52" spans="1:1" ht="15" x14ac:dyDescent="0.15">
      <c r="A52" s="34" t="s">
        <v>78</v>
      </c>
    </row>
    <row r="53" spans="1:1" ht="15" x14ac:dyDescent="0.15">
      <c r="A53" s="34"/>
    </row>
  </sheetData>
  <mergeCells count="16">
    <mergeCell ref="AA5:AC5"/>
    <mergeCell ref="F5:H5"/>
    <mergeCell ref="I5:K5"/>
    <mergeCell ref="L5:N5"/>
    <mergeCell ref="O5:Q5"/>
    <mergeCell ref="R5:T5"/>
    <mergeCell ref="U5:W5"/>
    <mergeCell ref="U3:W3"/>
    <mergeCell ref="AA3:AC3"/>
    <mergeCell ref="F4:H4"/>
    <mergeCell ref="I4:K4"/>
    <mergeCell ref="L4:N4"/>
    <mergeCell ref="O4:Q4"/>
    <mergeCell ref="R4:T4"/>
    <mergeCell ref="U4:W4"/>
    <mergeCell ref="AA4:AC4"/>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9012A-D627-0F43-AC02-D7D3AB728436}">
  <dimension ref="A4:M29"/>
  <sheetViews>
    <sheetView workbookViewId="0">
      <selection activeCell="D35" sqref="D35"/>
    </sheetView>
  </sheetViews>
  <sheetFormatPr baseColWidth="10" defaultRowHeight="16" x14ac:dyDescent="0.2"/>
  <cols>
    <col min="1" max="1" width="16.83203125" customWidth="1"/>
  </cols>
  <sheetData>
    <row r="4" spans="1:13" x14ac:dyDescent="0.2">
      <c r="A4" t="s">
        <v>0</v>
      </c>
      <c r="B4" t="s">
        <v>74</v>
      </c>
      <c r="C4" t="s">
        <v>64</v>
      </c>
      <c r="D4" t="s">
        <v>65</v>
      </c>
      <c r="E4" t="s">
        <v>66</v>
      </c>
      <c r="F4" t="s">
        <v>67</v>
      </c>
      <c r="G4" t="s">
        <v>68</v>
      </c>
      <c r="H4" t="s">
        <v>69</v>
      </c>
      <c r="I4" t="s">
        <v>70</v>
      </c>
      <c r="J4" t="s">
        <v>71</v>
      </c>
      <c r="K4" t="s">
        <v>72</v>
      </c>
      <c r="L4" t="s">
        <v>73</v>
      </c>
      <c r="M4" t="s">
        <v>79</v>
      </c>
    </row>
    <row r="5" spans="1:13" x14ac:dyDescent="0.2">
      <c r="A5" t="str">
        <f>'for print'!A10</f>
        <v>17-OV-212-ERR</v>
      </c>
      <c r="B5">
        <f>'for print'!D10</f>
        <v>850</v>
      </c>
      <c r="C5" s="1">
        <f>'for print'!F10*1000000000</f>
        <v>483267905.97752154</v>
      </c>
      <c r="D5" s="1">
        <f>'for print'!H10*1000000000</f>
        <v>18857980.333258644</v>
      </c>
      <c r="E5" s="1">
        <f>'for print'!I10*1000000</f>
        <v>19246163.572070032</v>
      </c>
      <c r="F5" s="1">
        <f>'for print'!K10*1000000</f>
        <v>787064.29181015177</v>
      </c>
      <c r="G5" s="1">
        <f>'for print'!L10*1000000</f>
        <v>67891399.279418841</v>
      </c>
      <c r="H5" s="1">
        <f>'for print'!N10*1000000</f>
        <v>2846046.1363327992</v>
      </c>
      <c r="I5" s="43">
        <f>'for print'!O10*0.001</f>
        <v>3.9268999999999998E-2</v>
      </c>
      <c r="J5" s="43">
        <f>'for print'!Q10*0.001</f>
        <v>9.2100000000000005E-4</v>
      </c>
      <c r="K5" s="43">
        <f>'for print'!R10*0.001</f>
        <v>0.1401</v>
      </c>
      <c r="L5" s="43">
        <f>'for print'!T10*0.001</f>
        <v>4.0999999999999995E-3</v>
      </c>
      <c r="M5" t="str">
        <f>MID(A5,7,3)</f>
        <v>212</v>
      </c>
    </row>
    <row r="6" spans="1:13" x14ac:dyDescent="0.2">
      <c r="A6" t="str">
        <f>A5</f>
        <v>17-OV-212-ERR</v>
      </c>
      <c r="B6">
        <f>'for print'!D11</f>
        <v>1100</v>
      </c>
      <c r="C6" s="1">
        <f>'for print'!F11*1000000000</f>
        <v>79370772.809113607</v>
      </c>
      <c r="D6" s="1">
        <f>'for print'!H11*1000000000</f>
        <v>9014107.4689649306</v>
      </c>
      <c r="E6" s="1">
        <f>'for print'!I11*1000000</f>
        <v>376900.31780864007</v>
      </c>
      <c r="F6" s="1">
        <f>'for print'!K11*1000000</f>
        <v>40084.678053756652</v>
      </c>
      <c r="G6" s="1">
        <f>'for print'!L11*1000000</f>
        <v>6645639.4272435205</v>
      </c>
      <c r="H6" s="1">
        <f>'for print'!N11*1000000</f>
        <v>1160318.8954368955</v>
      </c>
      <c r="I6" s="43">
        <f>'for print'!O11*0.001</f>
        <v>4.7190000000000001E-3</v>
      </c>
      <c r="J6" s="43">
        <f>'for print'!Q11*0.001</f>
        <v>6.8700000000000011E-4</v>
      </c>
      <c r="K6" s="43">
        <f>'for print'!R11*0.001</f>
        <v>8.3500000000000005E-2</v>
      </c>
      <c r="L6" s="43">
        <f>'for print'!T11*0.001</f>
        <v>1.6800000000000002E-2</v>
      </c>
      <c r="M6" t="str">
        <f t="shared" ref="M6:M16" si="0">MID(A6,7,3)</f>
        <v>212</v>
      </c>
    </row>
    <row r="7" spans="1:13" x14ac:dyDescent="0.2">
      <c r="A7" t="str">
        <f>'for print'!A13</f>
        <v>17-OV-213-ERR</v>
      </c>
      <c r="B7">
        <f>'for print'!D13</f>
        <v>850</v>
      </c>
      <c r="C7" s="1">
        <f>'for print'!F13*1000000000</f>
        <v>349074818.01369447</v>
      </c>
      <c r="D7" s="1">
        <f>'for print'!H13*1000000000</f>
        <v>14311521.150101814</v>
      </c>
      <c r="E7" s="1">
        <f>'for print'!I13*1000000</f>
        <v>17816144.230209824</v>
      </c>
      <c r="F7" s="1">
        <f>'for print'!K13*1000000</f>
        <v>733552.59454885079</v>
      </c>
      <c r="G7" s="1">
        <f>'for print'!L13*1000000</f>
        <v>53311842.98588445</v>
      </c>
      <c r="H7" s="1">
        <f>'for print'!N13*1000000</f>
        <v>2385659.8396983808</v>
      </c>
      <c r="I7" s="43">
        <f>'for print'!O13*0.001</f>
        <v>5.0350000000000006E-2</v>
      </c>
      <c r="J7" s="43">
        <f>'for print'!Q13*0.001</f>
        <v>1.359E-3</v>
      </c>
      <c r="K7" s="43">
        <f>'for print'!R13*0.001</f>
        <v>0.15230000000000002</v>
      </c>
      <c r="L7" s="43">
        <f>'for print'!T13*0.001</f>
        <v>5.4000000000000003E-3</v>
      </c>
      <c r="M7" t="str">
        <f t="shared" si="0"/>
        <v>213</v>
      </c>
    </row>
    <row r="8" spans="1:13" x14ac:dyDescent="0.2">
      <c r="A8" t="str">
        <f>A7</f>
        <v>17-OV-213-ERR</v>
      </c>
      <c r="B8">
        <f>'for print'!D14</f>
        <v>1100</v>
      </c>
      <c r="C8" s="1">
        <f>'for print'!F14*1000000000</f>
        <v>32294097.447873607</v>
      </c>
      <c r="D8" s="1">
        <f>'for print'!H14*1000000000</f>
        <v>10214923.854733845</v>
      </c>
      <c r="E8" s="1">
        <f>'for print'!I14*1000000</f>
        <v>148708.21505206401</v>
      </c>
      <c r="F8" s="1">
        <f>'for print'!K14*1000000</f>
        <v>32217.459574515447</v>
      </c>
      <c r="G8" s="1">
        <f>'for print'!L14*1000000</f>
        <v>2651223.3265625439</v>
      </c>
      <c r="H8" s="1">
        <f>'for print'!N14*1000000</f>
        <v>1133377.9501819192</v>
      </c>
      <c r="I8" s="43">
        <f>'for print'!O14*0.001</f>
        <v>4.6050000000000006E-3</v>
      </c>
      <c r="J8" s="43">
        <f>'for print'!Q14*0.001</f>
        <v>1.766E-3</v>
      </c>
      <c r="K8" s="43">
        <f>'for print'!R14*0.001</f>
        <v>8.2000000000000003E-2</v>
      </c>
      <c r="L8" s="43">
        <f>'for print'!T14*0.001</f>
        <v>4.36E-2</v>
      </c>
      <c r="M8" t="str">
        <f t="shared" si="0"/>
        <v>213</v>
      </c>
    </row>
    <row r="9" spans="1:13" x14ac:dyDescent="0.2">
      <c r="A9" t="str">
        <f>'for print'!A16</f>
        <v>17-OV-214-ERR</v>
      </c>
      <c r="B9">
        <f>'for print'!D16</f>
        <v>850</v>
      </c>
      <c r="C9" s="1">
        <f>'for print'!F16*1000000000</f>
        <v>2098629650.4593999</v>
      </c>
      <c r="D9" s="1">
        <f>'for print'!H16*1000000000</f>
        <v>69946558.107408091</v>
      </c>
      <c r="E9" s="1">
        <f>'for print'!I16*1000000</f>
        <v>24750379.158004399</v>
      </c>
      <c r="F9" s="1">
        <f>'for print'!K16*1000000</f>
        <v>1017648.6522395138</v>
      </c>
      <c r="G9" s="1">
        <f>'for print'!L16*1000000</f>
        <v>230298523.51458201</v>
      </c>
      <c r="H9" s="1">
        <f>'for print'!N16*1000000</f>
        <v>8513857.826119367</v>
      </c>
      <c r="I9" s="43">
        <f>'for print'!O16*0.001</f>
        <v>1.1638000000000001E-2</v>
      </c>
      <c r="J9" s="43">
        <f>'for print'!Q16*0.001</f>
        <v>1.4199999999999998E-4</v>
      </c>
      <c r="K9" s="43">
        <f>'for print'!R16*0.001</f>
        <v>0.1095</v>
      </c>
      <c r="L9" s="43">
        <f>'for print'!T16*0.001</f>
        <v>9.0000000000000008E-4</v>
      </c>
      <c r="M9" t="str">
        <f t="shared" si="0"/>
        <v>214</v>
      </c>
    </row>
    <row r="10" spans="1:13" x14ac:dyDescent="0.2">
      <c r="A10" t="str">
        <f>A9</f>
        <v>17-OV-214-ERR</v>
      </c>
      <c r="B10">
        <f>'for print'!D17</f>
        <v>1100</v>
      </c>
      <c r="C10" s="1">
        <f>'for print'!F17*1000000000</f>
        <v>672691247.64532328</v>
      </c>
      <c r="D10" s="1">
        <f>'for print'!H17*1000000000</f>
        <v>23190531.640288297</v>
      </c>
      <c r="E10" s="1">
        <f>'for print'!I17*1000000</f>
        <v>3649347.2852918729</v>
      </c>
      <c r="F10" s="1">
        <f>'for print'!K17*1000000</f>
        <v>171205.47469007541</v>
      </c>
      <c r="G10" s="1">
        <f>'for print'!L17*1000000</f>
        <v>69884235.221817583</v>
      </c>
      <c r="H10" s="1">
        <f>'for print'!N17*1000000</f>
        <v>2884710.1217789403</v>
      </c>
      <c r="I10" s="43">
        <f>'for print'!O17*0.001</f>
        <v>5.4009999999999996E-3</v>
      </c>
      <c r="J10" s="43">
        <f>'for print'!Q17*0.001</f>
        <v>1.55E-4</v>
      </c>
      <c r="K10" s="43">
        <f>'for print'!R17*0.001</f>
        <v>0.1036</v>
      </c>
      <c r="L10" s="43">
        <f>'for print'!T17*0.001</f>
        <v>2.5000000000000001E-3</v>
      </c>
      <c r="M10" t="str">
        <f t="shared" si="0"/>
        <v>214</v>
      </c>
    </row>
    <row r="11" spans="1:13" x14ac:dyDescent="0.2">
      <c r="A11" t="str">
        <f>'for print'!A21</f>
        <v>17-OV-215-ERR</v>
      </c>
      <c r="B11">
        <f>'for print'!D21</f>
        <v>850</v>
      </c>
      <c r="C11" s="1">
        <f>'for print'!F21*1000000000</f>
        <v>232458935.49446508</v>
      </c>
      <c r="D11" s="1">
        <f>'for print'!H21*1000000000</f>
        <v>11058269.198623339</v>
      </c>
      <c r="E11" s="1">
        <f>'for print'!I21*1000000</f>
        <v>16446234.40391003</v>
      </c>
      <c r="F11" s="1">
        <f>'for print'!K21*1000000</f>
        <v>622321.74532678153</v>
      </c>
      <c r="G11" s="1">
        <f>'for print'!L21*1000000</f>
        <v>41766141.633906856</v>
      </c>
      <c r="H11" s="1">
        <f>'for print'!N21*1000000</f>
        <v>2012840.2764728225</v>
      </c>
      <c r="I11" s="43">
        <f>'for print'!O21*0.001</f>
        <v>7.0683999999999997E-2</v>
      </c>
      <c r="J11" s="43">
        <f>'for print'!Q21*0.001</f>
        <v>2.5070000000000001E-3</v>
      </c>
      <c r="K11" s="43">
        <f>'for print'!R21*0.001</f>
        <v>0.18060000000000001</v>
      </c>
      <c r="L11" s="43">
        <f>'for print'!T21*0.001</f>
        <v>7.7999999999999996E-3</v>
      </c>
      <c r="M11" t="str">
        <f t="shared" si="0"/>
        <v>215</v>
      </c>
    </row>
    <row r="12" spans="1:13" x14ac:dyDescent="0.2">
      <c r="A12" t="str">
        <f>A11</f>
        <v>17-OV-215-ERR</v>
      </c>
      <c r="B12">
        <f>'for print'!D22</f>
        <v>1100</v>
      </c>
      <c r="C12" s="1">
        <f>'for print'!F22*1000000000</f>
        <v>28604310.555426795</v>
      </c>
      <c r="D12" s="1">
        <f>'for print'!H22*1000000000</f>
        <v>5522067.6747928178</v>
      </c>
      <c r="E12" s="1">
        <f>'for print'!I22*1000000</f>
        <v>215360.6393169199</v>
      </c>
      <c r="F12" s="1">
        <f>'for print'!K22*1000000</f>
        <v>33132.406048756908</v>
      </c>
      <c r="G12" s="1">
        <f>'for print'!L22*1000000</f>
        <v>2610833.5966420444</v>
      </c>
      <c r="H12" s="1">
        <f>'for print'!N22*1000000</f>
        <v>1124292.9785878176</v>
      </c>
      <c r="I12" s="43">
        <f>'for print'!O22*0.001</f>
        <v>7.5270000000000007E-3</v>
      </c>
      <c r="J12" s="43">
        <f>'for print'!Q22*0.001</f>
        <v>1.8129999999999999E-3</v>
      </c>
      <c r="K12" s="43">
        <f>'for print'!R22*0.001</f>
        <v>9.2100000000000001E-2</v>
      </c>
      <c r="L12" s="43">
        <f>'for print'!T22*0.001</f>
        <v>4.3200000000000002E-2</v>
      </c>
      <c r="M12" t="str">
        <f t="shared" si="0"/>
        <v>215</v>
      </c>
    </row>
    <row r="13" spans="1:13" x14ac:dyDescent="0.2">
      <c r="A13" t="str">
        <f>'for print'!A24</f>
        <v>17-OV-217-ERR</v>
      </c>
      <c r="B13">
        <f>'for print'!D24</f>
        <v>850</v>
      </c>
      <c r="C13" s="1">
        <f>'for print'!F24*1000000000</f>
        <v>331490202.15576589</v>
      </c>
      <c r="D13" s="1">
        <f>'for print'!H24*1000000000</f>
        <v>13509005.103526512</v>
      </c>
      <c r="E13" s="1">
        <f>'for print'!I24*1000000</f>
        <v>24110976.224197991</v>
      </c>
      <c r="F13" s="1">
        <f>'for print'!K24*1000000</f>
        <v>863796.9609466471</v>
      </c>
      <c r="G13" s="1">
        <f>'for print'!L24*1000000</f>
        <v>60837284.906612277</v>
      </c>
      <c r="H13" s="1">
        <f>'for print'!N24*1000000</f>
        <v>2697904.1923100539</v>
      </c>
      <c r="I13" s="43">
        <f>'for print'!O24*0.001</f>
        <v>7.2653000000000009E-2</v>
      </c>
      <c r="J13" s="43">
        <f>'for print'!Q24*0.001</f>
        <v>1.621E-3</v>
      </c>
      <c r="K13" s="43">
        <f>'for print'!R24*0.001</f>
        <v>0.18440000000000001</v>
      </c>
      <c r="L13" s="43">
        <f>'for print'!T24*0.001</f>
        <v>5.4999999999999997E-3</v>
      </c>
      <c r="M13" t="str">
        <f t="shared" si="0"/>
        <v>217</v>
      </c>
    </row>
    <row r="14" spans="1:13" x14ac:dyDescent="0.2">
      <c r="A14" t="str">
        <f>A13</f>
        <v>17-OV-217-ERR</v>
      </c>
      <c r="B14">
        <f>'for print'!D25</f>
        <v>1100</v>
      </c>
      <c r="C14" s="1">
        <f>'for print'!F25*1000000000</f>
        <v>31421467.463853333</v>
      </c>
      <c r="D14" s="1">
        <f>'for print'!H25*1000000000</f>
        <v>6165721.9174353704</v>
      </c>
      <c r="E14" s="1">
        <f>'for print'!I25*1000000</f>
        <v>122128.72259535444</v>
      </c>
      <c r="F14" s="1">
        <f>'for print'!K25*1000000</f>
        <v>28457.178080470941</v>
      </c>
      <c r="G14" s="1">
        <f>'for print'!L25*1000000</f>
        <v>3068632.36967745</v>
      </c>
      <c r="H14" s="1">
        <f>'for print'!N25*1000000</f>
        <v>1140658.5547255434</v>
      </c>
      <c r="I14" s="43">
        <f>'for print'!O25*0.001</f>
        <v>3.8860000000000001E-3</v>
      </c>
      <c r="J14" s="43">
        <f>'for print'!Q25*0.001</f>
        <v>1.152E-3</v>
      </c>
      <c r="K14" s="43">
        <f>'for print'!R25*0.001</f>
        <v>9.8500000000000004E-2</v>
      </c>
      <c r="L14" s="43">
        <f>'for print'!T25*0.001</f>
        <v>4.1000000000000002E-2</v>
      </c>
      <c r="M14" t="str">
        <f t="shared" si="0"/>
        <v>217</v>
      </c>
    </row>
    <row r="15" spans="1:13" x14ac:dyDescent="0.2">
      <c r="A15" t="str">
        <f>'for print'!A27</f>
        <v>17-OV-218-ERR</v>
      </c>
      <c r="B15">
        <f>'for print'!D27</f>
        <v>850</v>
      </c>
      <c r="C15" s="1">
        <f>'for print'!F27*1000000000</f>
        <v>485478242.22932261</v>
      </c>
      <c r="D15" s="1">
        <f>'for print'!H27*1000000000</f>
        <v>18979363.939358503</v>
      </c>
      <c r="E15" s="1">
        <f>'for print'!I27*1000000</f>
        <v>28032751.9940903</v>
      </c>
      <c r="F15" s="1">
        <f>'for print'!K27*1000000</f>
        <v>995259.32852733601</v>
      </c>
      <c r="G15" s="1">
        <f>'for print'!L27*1000000</f>
        <v>79570983.315760508</v>
      </c>
      <c r="H15" s="1">
        <f>'for print'!N27*1000000</f>
        <v>3478778.5366897346</v>
      </c>
      <c r="I15" s="43">
        <f>'for print'!O27*0.001</f>
        <v>5.7658000000000001E-2</v>
      </c>
      <c r="J15" s="43">
        <f>'for print'!Q27*0.001</f>
        <v>1.057E-3</v>
      </c>
      <c r="K15" s="43">
        <f>'for print'!R27*0.001</f>
        <v>0.16469999999999999</v>
      </c>
      <c r="L15" s="43">
        <f>'for print'!T27*0.001</f>
        <v>4.3E-3</v>
      </c>
      <c r="M15" t="str">
        <f t="shared" si="0"/>
        <v>218</v>
      </c>
    </row>
    <row r="16" spans="1:13" x14ac:dyDescent="0.2">
      <c r="A16" t="str">
        <f>A15</f>
        <v>17-OV-218-ERR</v>
      </c>
      <c r="B16">
        <f>'for print'!D28</f>
        <v>1100</v>
      </c>
      <c r="C16" s="1">
        <f>'for print'!F28*1000000000</f>
        <v>61148580.353838317</v>
      </c>
      <c r="D16" s="1">
        <f>'for print'!H28*1000000000</f>
        <v>6436692.6688250853</v>
      </c>
      <c r="E16" s="1">
        <f>'for print'!I28*1000000</f>
        <v>245547.90551443843</v>
      </c>
      <c r="F16" s="1">
        <f>'for print'!K28*1000000</f>
        <v>34567.423591838422</v>
      </c>
      <c r="G16" s="1">
        <f>'for print'!L28*1000000</f>
        <v>5609458.4628686765</v>
      </c>
      <c r="H16" s="1">
        <f>'for print'!N28*1000000</f>
        <v>1184828.2431133583</v>
      </c>
      <c r="I16" s="43">
        <f>'for print'!O28*0.001</f>
        <v>3.9950000000000003E-3</v>
      </c>
      <c r="J16" s="43">
        <f>'for print'!Q28*0.001</f>
        <v>6.6100000000000002E-4</v>
      </c>
      <c r="K16" s="43">
        <f>'for print'!R28*0.001</f>
        <v>9.2200000000000004E-2</v>
      </c>
      <c r="L16" s="43">
        <f>'for print'!T28*0.001</f>
        <v>2.1100000000000001E-2</v>
      </c>
      <c r="M16" t="str">
        <f t="shared" si="0"/>
        <v>218</v>
      </c>
    </row>
    <row r="17" spans="1:13" x14ac:dyDescent="0.2">
      <c r="A17" t="str">
        <f>'for print'!A32</f>
        <v>11-OV-ER-117</v>
      </c>
      <c r="B17">
        <f>'for print'!D32</f>
        <v>400</v>
      </c>
      <c r="C17" s="1">
        <f>'for print'!F32*1000000000</f>
        <v>162100000</v>
      </c>
      <c r="D17" s="1">
        <f>'for print'!H32*1000000000</f>
        <v>9900000</v>
      </c>
      <c r="E17" s="1">
        <f>'for print'!I32*1000000</f>
        <v>22448000</v>
      </c>
      <c r="F17" s="1">
        <f>'for print'!K32*1000000</f>
        <v>1119000</v>
      </c>
      <c r="G17" s="1">
        <f>'for print'!L32*1000000</f>
        <v>42162000</v>
      </c>
      <c r="H17" s="1">
        <f>'for print'!N32*1000000</f>
        <v>2155000</v>
      </c>
      <c r="I17" s="43">
        <f>'for print'!O32*0.001</f>
        <v>0.137267</v>
      </c>
      <c r="J17" s="43">
        <f>'for print'!Q32*0.001</f>
        <v>6.9220000000000002E-3</v>
      </c>
      <c r="K17" s="43">
        <f>'for print'!R32*0.001</f>
        <v>0.25419999999999998</v>
      </c>
      <c r="L17" s="43">
        <f>'for print'!T32*0.001</f>
        <v>1.49E-2</v>
      </c>
      <c r="M17" t="str">
        <f t="shared" ref="M17:M29" si="1">MID(A17,10,3)</f>
        <v>117</v>
      </c>
    </row>
    <row r="18" spans="1:13" x14ac:dyDescent="0.2">
      <c r="A18" t="str">
        <f>A17</f>
        <v>11-OV-ER-117</v>
      </c>
      <c r="B18">
        <f>'for print'!D33</f>
        <v>850</v>
      </c>
      <c r="C18" s="1">
        <f>'for print'!F33*1000000000</f>
        <v>243300000</v>
      </c>
      <c r="D18" s="1">
        <f>'for print'!H33*1000000000</f>
        <v>11700000</v>
      </c>
      <c r="E18" s="1">
        <f>'for print'!I33*1000000</f>
        <v>5463000</v>
      </c>
      <c r="F18" s="1">
        <f>'for print'!K33*1000000</f>
        <v>302000</v>
      </c>
      <c r="G18" s="1">
        <f>'for print'!L33*1000000</f>
        <v>30335000</v>
      </c>
      <c r="H18" s="1">
        <f>'for print'!N33*1000000</f>
        <v>1926000</v>
      </c>
      <c r="I18" s="43">
        <f>'for print'!O33*0.001</f>
        <v>2.2248999999999998E-2</v>
      </c>
      <c r="J18" s="43">
        <f>'for print'!Q33*0.001</f>
        <v>9.0000000000000008E-4</v>
      </c>
      <c r="K18" s="43">
        <f>'for print'!R33*0.001</f>
        <v>0.1215</v>
      </c>
      <c r="L18" s="43">
        <f>'for print'!T33*0.001</f>
        <v>7.2000000000000007E-3</v>
      </c>
      <c r="M18" t="str">
        <f t="shared" si="1"/>
        <v>117</v>
      </c>
    </row>
    <row r="19" spans="1:13" x14ac:dyDescent="0.2">
      <c r="A19" t="str">
        <f>A18</f>
        <v>11-OV-ER-117</v>
      </c>
      <c r="B19">
        <f>'for print'!D34</f>
        <v>1150</v>
      </c>
      <c r="C19" s="1">
        <f>'for print'!F34*1000000000</f>
        <v>28900000</v>
      </c>
      <c r="D19" s="1">
        <f>'for print'!H34*1000000000</f>
        <v>9900000</v>
      </c>
      <c r="E19" s="1">
        <f>'for print'!I34*1000000</f>
        <v>131000</v>
      </c>
      <c r="F19" s="1">
        <f>'for print'!K34*1000000</f>
        <v>49000</v>
      </c>
      <c r="G19" s="1">
        <f>'for print'!L34*1000000</f>
        <v>4569000</v>
      </c>
      <c r="H19" s="1">
        <f>'for print'!N34*1000000</f>
        <v>1358000</v>
      </c>
      <c r="I19" s="43">
        <f>'for print'!O34*0.001</f>
        <v>4.5030000000000001E-3</v>
      </c>
      <c r="J19" s="43">
        <f>'for print'!Q34*0.001</f>
        <v>2.2719999999999997E-3</v>
      </c>
      <c r="K19" s="43">
        <f>'for print'!R34*0.001</f>
        <v>0.1542</v>
      </c>
      <c r="L19" s="43">
        <f>'for print'!T34*0.001</f>
        <v>6.93E-2</v>
      </c>
      <c r="M19" t="str">
        <f t="shared" si="1"/>
        <v>117</v>
      </c>
    </row>
    <row r="20" spans="1:13" x14ac:dyDescent="0.2">
      <c r="A20" t="str">
        <f>'for print'!A36</f>
        <v>11-OV-ER-118</v>
      </c>
      <c r="B20">
        <f>'for print'!D36</f>
        <v>400</v>
      </c>
      <c r="C20" s="1">
        <f>'for print'!F36*1000000000</f>
        <v>763600000</v>
      </c>
      <c r="D20" s="1">
        <f>'for print'!H36*1000000000</f>
        <v>30000000</v>
      </c>
      <c r="E20" s="1">
        <f>'for print'!I36*1000000</f>
        <v>21686000</v>
      </c>
      <c r="F20" s="1">
        <f>'for print'!K36*1000000</f>
        <v>1077000</v>
      </c>
      <c r="G20" s="1">
        <f>'for print'!L36*1000000</f>
        <v>96636000</v>
      </c>
      <c r="H20" s="1">
        <f>'for print'!N36*1000000</f>
        <v>4224000</v>
      </c>
      <c r="I20" s="43">
        <f>'for print'!O36*0.001</f>
        <v>2.8147999999999999E-2</v>
      </c>
      <c r="J20" s="43">
        <f>'for print'!Q36*0.001</f>
        <v>5.2000000000000006E-4</v>
      </c>
      <c r="K20" s="43">
        <f>'for print'!R36*0.001</f>
        <v>0.1236</v>
      </c>
      <c r="L20" s="43">
        <f>'for print'!T36*0.001</f>
        <v>2.8999999999999998E-3</v>
      </c>
      <c r="M20" t="str">
        <f t="shared" si="1"/>
        <v>118</v>
      </c>
    </row>
    <row r="21" spans="1:13" x14ac:dyDescent="0.2">
      <c r="A21" t="str">
        <f>A20</f>
        <v>11-OV-ER-118</v>
      </c>
      <c r="B21">
        <f>'for print'!D37</f>
        <v>850</v>
      </c>
      <c r="C21" s="1">
        <f>'for print'!F37*1000000000</f>
        <v>1029099999.9999999</v>
      </c>
      <c r="D21" s="1">
        <f>'for print'!H37*1000000000</f>
        <v>38200000</v>
      </c>
      <c r="E21" s="1">
        <f>'for print'!I37*1000000</f>
        <v>12812000</v>
      </c>
      <c r="F21" s="1">
        <f>'for print'!K37*1000000</f>
        <v>659000</v>
      </c>
      <c r="G21" s="1">
        <f>'for print'!L37*1000000</f>
        <v>116724000</v>
      </c>
      <c r="H21" s="1">
        <f>'for print'!N37*1000000</f>
        <v>4895000</v>
      </c>
      <c r="I21" s="43">
        <f>'for print'!O37*0.001</f>
        <v>1.2337000000000001E-2</v>
      </c>
      <c r="J21" s="43">
        <f>'for print'!Q37*0.001</f>
        <v>2.1900000000000001E-4</v>
      </c>
      <c r="K21" s="43">
        <f>'for print'!R37*0.001</f>
        <v>0.1105</v>
      </c>
      <c r="L21" s="43">
        <f>'for print'!T37*0.001</f>
        <v>2E-3</v>
      </c>
      <c r="M21" t="str">
        <f t="shared" si="1"/>
        <v>118</v>
      </c>
    </row>
    <row r="22" spans="1:13" x14ac:dyDescent="0.2">
      <c r="A22" t="str">
        <f>A21</f>
        <v>11-OV-ER-118</v>
      </c>
      <c r="B22">
        <f>'for print'!D38</f>
        <v>1150</v>
      </c>
      <c r="C22" s="1">
        <f>'for print'!F38*1000000000</f>
        <v>242900000</v>
      </c>
      <c r="D22" s="1">
        <f>'for print'!H38*1000000000</f>
        <v>11500000</v>
      </c>
      <c r="E22" s="1">
        <f>'for print'!I38*1000000</f>
        <v>856000</v>
      </c>
      <c r="F22" s="1">
        <f>'for print'!K38*1000000</f>
        <v>84000</v>
      </c>
      <c r="G22" s="1">
        <f>'for print'!L38*1000000</f>
        <v>26299000</v>
      </c>
      <c r="H22" s="1">
        <f>'for print'!N38*1000000</f>
        <v>1818000</v>
      </c>
      <c r="I22" s="43">
        <f>'for print'!O38*0.001</f>
        <v>3.4900000000000005E-3</v>
      </c>
      <c r="J22" s="43">
        <f>'for print'!Q38*0.001</f>
        <v>3.1399999999999999E-4</v>
      </c>
      <c r="K22" s="43">
        <f>'for print'!R38*0.001</f>
        <v>0.1055</v>
      </c>
      <c r="L22" s="43">
        <f>'for print'!T38*0.001</f>
        <v>6.9000000000000008E-3</v>
      </c>
      <c r="M22" t="str">
        <f t="shared" si="1"/>
        <v>118</v>
      </c>
    </row>
    <row r="23" spans="1:13" x14ac:dyDescent="0.2">
      <c r="A23" t="str">
        <f>A22</f>
        <v>11-OV-ER-118</v>
      </c>
      <c r="B23">
        <f>'for print'!D40</f>
        <v>400</v>
      </c>
      <c r="C23" s="1">
        <f>'for print'!F40*1000000000</f>
        <v>755000000</v>
      </c>
      <c r="D23" s="1">
        <f>'for print'!H40*1000000000</f>
        <v>27800000</v>
      </c>
      <c r="E23" s="1">
        <f>'for print'!I40*1000000</f>
        <v>21545000</v>
      </c>
      <c r="F23" s="1">
        <f>'for print'!K40*1000000</f>
        <v>1050000</v>
      </c>
      <c r="G23" s="1">
        <f>'for print'!L40*1000000</f>
        <v>95807000</v>
      </c>
      <c r="H23" s="1">
        <f>'for print'!N40*1000000</f>
        <v>3974000</v>
      </c>
      <c r="I23" s="43">
        <f>'for print'!O40*0.001</f>
        <v>2.8412E-2</v>
      </c>
      <c r="J23" s="43">
        <f>'for print'!Q40*0.001</f>
        <v>5.0000000000000001E-4</v>
      </c>
      <c r="K23" s="43">
        <f>'for print'!R40*0.001</f>
        <v>0.12340000000000001</v>
      </c>
      <c r="L23" s="43">
        <f>'for print'!T40*0.001</f>
        <v>2.8999999999999998E-3</v>
      </c>
      <c r="M23" t="str">
        <f t="shared" si="1"/>
        <v>118</v>
      </c>
    </row>
    <row r="24" spans="1:13" x14ac:dyDescent="0.2">
      <c r="A24" s="4" t="str">
        <f>A23</f>
        <v>11-OV-ER-118</v>
      </c>
      <c r="B24">
        <f>'for print'!D41</f>
        <v>850</v>
      </c>
      <c r="C24" s="1">
        <f>'for print'!F41*1000000000</f>
        <v>909500000</v>
      </c>
      <c r="D24" s="1">
        <f>'for print'!H41*1000000000</f>
        <v>34300000</v>
      </c>
      <c r="E24" s="1">
        <f>'for print'!I41*1000000</f>
        <v>10349000</v>
      </c>
      <c r="F24" s="1">
        <f>'for print'!K41*1000000</f>
        <v>548000</v>
      </c>
      <c r="G24" s="1">
        <f>'for print'!L41*1000000</f>
        <v>100643000</v>
      </c>
      <c r="H24" s="1">
        <f>'for print'!N41*1000000</f>
        <v>4295000</v>
      </c>
      <c r="I24" s="43">
        <f>'for print'!O41*0.001</f>
        <v>1.1374E-2</v>
      </c>
      <c r="J24" s="43">
        <f>'for print'!Q41*0.001</f>
        <v>2.05E-4</v>
      </c>
      <c r="K24" s="43">
        <f>'for print'!R41*0.001</f>
        <v>0.1077</v>
      </c>
      <c r="L24" s="43">
        <f>'for print'!T41*0.001</f>
        <v>2.3E-3</v>
      </c>
      <c r="M24" t="str">
        <f t="shared" si="1"/>
        <v>118</v>
      </c>
    </row>
    <row r="25" spans="1:13" x14ac:dyDescent="0.2">
      <c r="A25" s="4" t="str">
        <f>A24</f>
        <v>11-OV-ER-118</v>
      </c>
      <c r="B25">
        <f>'for print'!D42</f>
        <v>1150</v>
      </c>
      <c r="C25" s="1">
        <f>'for print'!F42*1000000000</f>
        <v>200900000</v>
      </c>
      <c r="D25" s="1">
        <f>'for print'!H42*1000000000</f>
        <v>10500000</v>
      </c>
      <c r="E25" s="1">
        <f>'for print'!I42*1000000</f>
        <v>739000</v>
      </c>
      <c r="F25" s="1">
        <f>'for print'!K42*1000000</f>
        <v>76000</v>
      </c>
      <c r="G25" s="1">
        <f>'for print'!L42*1000000</f>
        <v>21228000</v>
      </c>
      <c r="H25" s="1">
        <f>'for print'!N42*1000000</f>
        <v>1607000</v>
      </c>
      <c r="I25" s="43">
        <f>'for print'!O42*0.001</f>
        <v>3.7330000000000002E-3</v>
      </c>
      <c r="J25" s="43">
        <f>'for print'!Q42*0.001</f>
        <v>3.6400000000000001E-4</v>
      </c>
      <c r="K25" s="43">
        <f>'for print'!R42*0.001</f>
        <v>0.10290000000000001</v>
      </c>
      <c r="L25" s="43">
        <f>'for print'!T42*0.001</f>
        <v>7.7999999999999996E-3</v>
      </c>
      <c r="M25" t="str">
        <f t="shared" si="1"/>
        <v>118</v>
      </c>
    </row>
    <row r="26" spans="1:13" x14ac:dyDescent="0.2">
      <c r="A26" t="str">
        <f>'for print'!A44</f>
        <v>11-OV-ER-119</v>
      </c>
      <c r="B26">
        <f>'for print'!D44</f>
        <v>400</v>
      </c>
      <c r="C26" s="1">
        <f>'for print'!F44*1000000000</f>
        <v>250800000.00000003</v>
      </c>
      <c r="D26" s="1">
        <f>'for print'!H44*1000000000</f>
        <v>13200000</v>
      </c>
      <c r="E26" s="1">
        <f>'for print'!I44*1000000</f>
        <v>15245000</v>
      </c>
      <c r="F26" s="1">
        <f>'for print'!K44*1000000</f>
        <v>783000</v>
      </c>
      <c r="G26" s="1">
        <f>'for print'!L44*1000000</f>
        <v>41726000</v>
      </c>
      <c r="H26" s="1">
        <f>'for print'!N44*1000000</f>
        <v>2201000</v>
      </c>
      <c r="I26" s="43">
        <f>'for print'!O44*0.001</f>
        <v>6.0247000000000002E-2</v>
      </c>
      <c r="J26" s="43">
        <f>'for print'!Q44*0.001</f>
        <v>2.519E-3</v>
      </c>
      <c r="K26" s="43">
        <f>'for print'!R44*0.001</f>
        <v>0.16250000000000001</v>
      </c>
      <c r="L26" s="43">
        <f>'for print'!T44*0.001</f>
        <v>8.4000000000000012E-3</v>
      </c>
      <c r="M26" t="str">
        <f t="shared" si="1"/>
        <v>119</v>
      </c>
    </row>
    <row r="27" spans="1:13" x14ac:dyDescent="0.2">
      <c r="A27" s="4" t="str">
        <f>A26</f>
        <v>11-OV-ER-119</v>
      </c>
      <c r="B27">
        <f>'for print'!D45</f>
        <v>850</v>
      </c>
      <c r="C27" s="1">
        <f>'for print'!F45*1000000000</f>
        <v>198300000</v>
      </c>
      <c r="D27" s="1">
        <f>'for print'!H45*1000000000</f>
        <v>10800000</v>
      </c>
      <c r="E27" s="1">
        <f>'for print'!I45*1000000</f>
        <v>11455000</v>
      </c>
      <c r="F27" s="1">
        <f>'for print'!K45*1000000</f>
        <v>613000</v>
      </c>
      <c r="G27" s="1">
        <f>'for print'!L45*1000000</f>
        <v>33868000</v>
      </c>
      <c r="H27" s="1">
        <f>'for print'!N45*1000000</f>
        <v>2043000.0000000002</v>
      </c>
      <c r="I27" s="43">
        <f>'for print'!O45*0.001</f>
        <v>5.7238999999999998E-2</v>
      </c>
      <c r="J27" s="43">
        <f>'for print'!Q45*0.001</f>
        <v>2.6450000000000002E-3</v>
      </c>
      <c r="K27" s="43">
        <f>'for print'!R45*0.001</f>
        <v>0.16640000000000002</v>
      </c>
      <c r="L27" s="43">
        <f>'for print'!T45*0.001</f>
        <v>1.03E-2</v>
      </c>
      <c r="M27" t="str">
        <f t="shared" si="1"/>
        <v>119</v>
      </c>
    </row>
    <row r="28" spans="1:13" x14ac:dyDescent="0.2">
      <c r="A28" s="4" t="str">
        <f>A27</f>
        <v>11-OV-ER-119</v>
      </c>
      <c r="B28">
        <f>'for print'!D46</f>
        <v>1150</v>
      </c>
      <c r="C28" s="1">
        <f>'for print'!F46*1000000000</f>
        <v>17400000</v>
      </c>
      <c r="D28" s="1">
        <f>'for print'!H46*1000000000</f>
        <v>7500000</v>
      </c>
      <c r="E28" s="1">
        <f>'for print'!I46*1000000</f>
        <v>32000</v>
      </c>
      <c r="F28" s="1">
        <f>'for print'!K46*1000000</f>
        <v>38000</v>
      </c>
      <c r="G28" s="1">
        <f>'for print'!L46*1000000</f>
        <v>2236000</v>
      </c>
      <c r="H28" s="1">
        <f>'for print'!N46*1000000</f>
        <v>1326000</v>
      </c>
      <c r="I28" s="43">
        <f>'for print'!O46*0.001</f>
        <v>1.833E-3</v>
      </c>
      <c r="J28" s="43">
        <f>'for print'!Q46*0.001</f>
        <v>2.3140000000000001E-3</v>
      </c>
      <c r="K28" s="43">
        <f>'for print'!R46*0.001</f>
        <v>0.125</v>
      </c>
      <c r="L28" s="43">
        <f>'for print'!T46*0.001</f>
        <v>9.1200000000000003E-2</v>
      </c>
      <c r="M28" t="str">
        <f t="shared" si="1"/>
        <v>119</v>
      </c>
    </row>
    <row r="29" spans="1:13" x14ac:dyDescent="0.2">
      <c r="M29" t="str">
        <f t="shared" si="1"/>
        <v/>
      </c>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P23"/>
  <sheetViews>
    <sheetView workbookViewId="0">
      <selection activeCell="D30" sqref="D30"/>
    </sheetView>
  </sheetViews>
  <sheetFormatPr baseColWidth="10" defaultRowHeight="16" x14ac:dyDescent="0.2"/>
  <cols>
    <col min="1" max="1" width="15.5" customWidth="1"/>
  </cols>
  <sheetData>
    <row r="3" spans="1:16" x14ac:dyDescent="0.2">
      <c r="A3" t="s">
        <v>56</v>
      </c>
      <c r="O3" t="s">
        <v>80</v>
      </c>
    </row>
    <row r="4" spans="1:16" x14ac:dyDescent="0.2">
      <c r="O4" t="s">
        <v>81</v>
      </c>
    </row>
    <row r="5" spans="1:16" x14ac:dyDescent="0.2">
      <c r="A5" t="s">
        <v>17</v>
      </c>
      <c r="B5" t="s">
        <v>18</v>
      </c>
      <c r="C5" t="s">
        <v>19</v>
      </c>
      <c r="D5" t="s">
        <v>20</v>
      </c>
      <c r="E5" t="s">
        <v>21</v>
      </c>
      <c r="F5" t="s">
        <v>22</v>
      </c>
      <c r="G5" t="s">
        <v>23</v>
      </c>
      <c r="H5" t="s">
        <v>15</v>
      </c>
      <c r="I5" t="s">
        <v>24</v>
      </c>
      <c r="J5" t="s">
        <v>25</v>
      </c>
      <c r="K5" t="s">
        <v>26</v>
      </c>
      <c r="L5" t="s">
        <v>27</v>
      </c>
    </row>
    <row r="6" spans="1:16" x14ac:dyDescent="0.2">
      <c r="A6" t="s">
        <v>35</v>
      </c>
      <c r="B6" t="s">
        <v>16</v>
      </c>
      <c r="C6">
        <v>0.1487</v>
      </c>
      <c r="D6" t="s">
        <v>54</v>
      </c>
      <c r="E6">
        <v>120768097.10389388</v>
      </c>
      <c r="F6">
        <v>5316123.2104109051</v>
      </c>
      <c r="G6" t="s">
        <v>29</v>
      </c>
      <c r="H6" t="s">
        <v>30</v>
      </c>
      <c r="I6">
        <v>320748685.44472951</v>
      </c>
      <c r="J6">
        <v>6072882.6619159514</v>
      </c>
      <c r="K6" t="s">
        <v>26</v>
      </c>
      <c r="L6" t="s">
        <v>31</v>
      </c>
      <c r="O6" s="44">
        <f>I6/1000000</f>
        <v>320.74868544472952</v>
      </c>
      <c r="P6" s="44">
        <f>J6/1000000</f>
        <v>6.0728826619159513</v>
      </c>
    </row>
    <row r="7" spans="1:16" x14ac:dyDescent="0.2">
      <c r="A7" t="s">
        <v>36</v>
      </c>
      <c r="B7" t="s">
        <v>16</v>
      </c>
      <c r="C7">
        <v>0.15840000000000001</v>
      </c>
      <c r="D7" t="s">
        <v>54</v>
      </c>
      <c r="E7">
        <v>106290289.29552464</v>
      </c>
      <c r="F7">
        <v>4647100.7097482402</v>
      </c>
      <c r="G7" t="s">
        <v>29</v>
      </c>
      <c r="H7" t="s">
        <v>30</v>
      </c>
      <c r="I7">
        <v>320748685.44472951</v>
      </c>
      <c r="J7">
        <v>6072882.6619159514</v>
      </c>
      <c r="K7" t="s">
        <v>26</v>
      </c>
      <c r="L7" t="s">
        <v>31</v>
      </c>
      <c r="O7" s="44"/>
      <c r="P7" s="44"/>
    </row>
    <row r="8" spans="1:16" x14ac:dyDescent="0.2">
      <c r="A8" t="s">
        <v>37</v>
      </c>
      <c r="B8" t="s">
        <v>16</v>
      </c>
      <c r="C8">
        <v>0.15659999999999999</v>
      </c>
      <c r="D8" t="s">
        <v>54</v>
      </c>
      <c r="E8">
        <v>128987151.37806129</v>
      </c>
      <c r="F8">
        <v>6735218.1389750298</v>
      </c>
      <c r="G8" t="s">
        <v>29</v>
      </c>
      <c r="H8" t="s">
        <v>30</v>
      </c>
      <c r="I8">
        <v>320748685.44472951</v>
      </c>
      <c r="J8">
        <v>6072882.6619159514</v>
      </c>
      <c r="K8" t="s">
        <v>26</v>
      </c>
      <c r="L8" t="s">
        <v>31</v>
      </c>
      <c r="O8" s="44"/>
      <c r="P8" s="44"/>
    </row>
    <row r="9" spans="1:16" x14ac:dyDescent="0.2">
      <c r="O9" s="44"/>
      <c r="P9" s="44"/>
    </row>
    <row r="10" spans="1:16" x14ac:dyDescent="0.2">
      <c r="O10" s="44"/>
      <c r="P10" s="44"/>
    </row>
    <row r="11" spans="1:16" x14ac:dyDescent="0.2">
      <c r="A11" t="s">
        <v>57</v>
      </c>
      <c r="O11" s="44"/>
      <c r="P11" s="44"/>
    </row>
    <row r="12" spans="1:16" x14ac:dyDescent="0.2">
      <c r="O12" s="44"/>
      <c r="P12" s="44"/>
    </row>
    <row r="13" spans="1:16" x14ac:dyDescent="0.2">
      <c r="A13" t="s">
        <v>17</v>
      </c>
      <c r="B13" t="s">
        <v>18</v>
      </c>
      <c r="C13" t="s">
        <v>19</v>
      </c>
      <c r="D13" t="s">
        <v>20</v>
      </c>
      <c r="E13" t="s">
        <v>21</v>
      </c>
      <c r="F13" t="s">
        <v>22</v>
      </c>
      <c r="G13" t="s">
        <v>23</v>
      </c>
      <c r="H13" t="s">
        <v>15</v>
      </c>
      <c r="I13" t="s">
        <v>24</v>
      </c>
      <c r="J13" t="s">
        <v>25</v>
      </c>
      <c r="K13" t="s">
        <v>26</v>
      </c>
      <c r="L13" t="s">
        <v>27</v>
      </c>
      <c r="O13" s="44"/>
      <c r="P13" s="44"/>
    </row>
    <row r="14" spans="1:16" x14ac:dyDescent="0.2">
      <c r="A14" t="str">
        <f>'for print'!A21</f>
        <v>17-OV-215-ERR</v>
      </c>
      <c r="B14" t="str">
        <f>'for print'!B21</f>
        <v>a</v>
      </c>
      <c r="C14">
        <f>'for print'!C21</f>
        <v>0.1603</v>
      </c>
      <c r="D14" s="3" t="s">
        <v>28</v>
      </c>
      <c r="E14">
        <f>'for print'!AA21*1000000</f>
        <v>99121078.591174796</v>
      </c>
      <c r="F14">
        <f>'for print'!AC21*1000000</f>
        <v>3894419.2950725765</v>
      </c>
      <c r="G14" t="s">
        <v>29</v>
      </c>
      <c r="H14" t="s">
        <v>30</v>
      </c>
      <c r="I14" s="1">
        <v>323000000</v>
      </c>
      <c r="J14" s="1">
        <v>17000000</v>
      </c>
      <c r="K14" t="s">
        <v>26</v>
      </c>
      <c r="L14" t="s">
        <v>31</v>
      </c>
      <c r="O14" s="44">
        <f>I14/1000000</f>
        <v>323</v>
      </c>
      <c r="P14" s="44">
        <f>J14/1000000</f>
        <v>17</v>
      </c>
    </row>
    <row r="15" spans="1:16" x14ac:dyDescent="0.2">
      <c r="A15" t="str">
        <f>'for print'!A24</f>
        <v>17-OV-217-ERR</v>
      </c>
      <c r="B15" t="str">
        <f>'for print'!B24</f>
        <v>a</v>
      </c>
      <c r="C15">
        <f>'for print'!C24</f>
        <v>0.16739999999999999</v>
      </c>
      <c r="D15" s="3" t="s">
        <v>28</v>
      </c>
      <c r="E15">
        <f>'for print'!AA24*1000000</f>
        <v>138346770.10985002</v>
      </c>
      <c r="F15">
        <f>'for print'!AC24*1000000</f>
        <v>5169544.9769666791</v>
      </c>
      <c r="G15" t="s">
        <v>29</v>
      </c>
      <c r="H15" t="s">
        <v>30</v>
      </c>
      <c r="I15" s="1">
        <v>323000000</v>
      </c>
      <c r="J15" s="1">
        <v>17000000</v>
      </c>
      <c r="K15" t="s">
        <v>26</v>
      </c>
      <c r="L15" t="s">
        <v>31</v>
      </c>
      <c r="O15" s="44"/>
      <c r="P15" s="44"/>
    </row>
    <row r="16" spans="1:16" x14ac:dyDescent="0.2">
      <c r="A16" t="str">
        <f>'for print'!A27</f>
        <v>17-OV-218-ERR</v>
      </c>
      <c r="B16" t="str">
        <f>'for print'!B27</f>
        <v>a</v>
      </c>
      <c r="C16">
        <f>'for print'!C27</f>
        <v>0.1729</v>
      </c>
      <c r="D16" s="3" t="s">
        <v>28</v>
      </c>
      <c r="E16">
        <f>'for print'!AA27*1000000</f>
        <v>154197982.25321668</v>
      </c>
      <c r="F16">
        <f>'for print'!AC27*1000000</f>
        <v>5769945.3024848234</v>
      </c>
      <c r="G16" t="s">
        <v>29</v>
      </c>
      <c r="H16" t="s">
        <v>30</v>
      </c>
      <c r="I16" s="1">
        <v>323000000</v>
      </c>
      <c r="J16" s="1">
        <v>17000000</v>
      </c>
      <c r="K16" t="s">
        <v>26</v>
      </c>
      <c r="L16" t="s">
        <v>31</v>
      </c>
      <c r="O16" s="44"/>
      <c r="P16" s="44"/>
    </row>
    <row r="17" spans="1:16" x14ac:dyDescent="0.2">
      <c r="O17" s="44"/>
      <c r="P17" s="44"/>
    </row>
    <row r="18" spans="1:16" x14ac:dyDescent="0.2">
      <c r="A18" t="s">
        <v>58</v>
      </c>
      <c r="O18" s="44"/>
      <c r="P18" s="44"/>
    </row>
    <row r="19" spans="1:16" x14ac:dyDescent="0.2">
      <c r="O19" s="44"/>
      <c r="P19" s="44"/>
    </row>
    <row r="20" spans="1:16" x14ac:dyDescent="0.2">
      <c r="A20" t="s">
        <v>38</v>
      </c>
      <c r="B20" t="s">
        <v>16</v>
      </c>
      <c r="C20">
        <v>0.12859999999999999</v>
      </c>
      <c r="D20" t="s">
        <v>55</v>
      </c>
      <c r="E20">
        <v>206240000</v>
      </c>
      <c r="F20">
        <v>6985076.9501845855</v>
      </c>
      <c r="G20" t="s">
        <v>29</v>
      </c>
      <c r="H20" t="s">
        <v>30</v>
      </c>
      <c r="I20">
        <v>313416000</v>
      </c>
      <c r="J20">
        <v>8966235.5534527171</v>
      </c>
      <c r="K20" t="s">
        <v>26</v>
      </c>
      <c r="L20" t="s">
        <v>31</v>
      </c>
      <c r="O20" s="44">
        <f>I20/1000000</f>
        <v>313.416</v>
      </c>
      <c r="P20" s="44">
        <f>J20/1000000</f>
        <v>8.9662355534527176</v>
      </c>
    </row>
    <row r="21" spans="1:16" x14ac:dyDescent="0.2">
      <c r="A21" t="s">
        <v>39</v>
      </c>
      <c r="B21" t="s">
        <v>16</v>
      </c>
      <c r="C21">
        <v>0.1517</v>
      </c>
      <c r="D21" t="s">
        <v>55</v>
      </c>
      <c r="E21">
        <v>191700000</v>
      </c>
      <c r="F21">
        <v>5782940.4285363341</v>
      </c>
      <c r="G21" t="s">
        <v>29</v>
      </c>
      <c r="H21" t="s">
        <v>30</v>
      </c>
      <c r="I21">
        <v>313416000</v>
      </c>
      <c r="J21">
        <v>8966235.5534527171</v>
      </c>
      <c r="K21" t="s">
        <v>26</v>
      </c>
      <c r="L21" t="s">
        <v>31</v>
      </c>
    </row>
    <row r="22" spans="1:16" x14ac:dyDescent="0.2">
      <c r="A22" t="s">
        <v>39</v>
      </c>
      <c r="B22" t="s">
        <v>40</v>
      </c>
      <c r="C22">
        <v>0.13850000000000001</v>
      </c>
      <c r="D22" t="s">
        <v>55</v>
      </c>
      <c r="E22">
        <v>195610000</v>
      </c>
      <c r="F22">
        <v>5798655.016467181</v>
      </c>
      <c r="G22" t="s">
        <v>29</v>
      </c>
      <c r="H22" t="s">
        <v>30</v>
      </c>
      <c r="I22">
        <v>313416000</v>
      </c>
      <c r="J22">
        <v>8966235.5534527171</v>
      </c>
      <c r="K22" t="s">
        <v>26</v>
      </c>
      <c r="L22" t="s">
        <v>31</v>
      </c>
    </row>
    <row r="23" spans="1:16" x14ac:dyDescent="0.2">
      <c r="A23" t="s">
        <v>41</v>
      </c>
      <c r="B23" t="s">
        <v>16</v>
      </c>
      <c r="C23">
        <v>0.1389</v>
      </c>
      <c r="D23" t="s">
        <v>55</v>
      </c>
      <c r="E23">
        <v>181380000</v>
      </c>
      <c r="F23">
        <v>5500227.2680317499</v>
      </c>
      <c r="G23" t="s">
        <v>29</v>
      </c>
      <c r="H23" t="s">
        <v>30</v>
      </c>
      <c r="I23">
        <v>313416000</v>
      </c>
      <c r="J23">
        <v>8966235.5534527171</v>
      </c>
      <c r="K23" t="s">
        <v>26</v>
      </c>
      <c r="L23" t="s">
        <v>31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for print</vt:lpstr>
      <vt:lpstr>summary ratios</vt:lpstr>
      <vt:lpstr>summary</vt:lpstr>
    </vt:vector>
  </TitlesOfParts>
  <Company>BGC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Balco</dc:creator>
  <cp:lastModifiedBy>Microsoft Office User</cp:lastModifiedBy>
  <dcterms:created xsi:type="dcterms:W3CDTF">2019-09-29T03:57:18Z</dcterms:created>
  <dcterms:modified xsi:type="dcterms:W3CDTF">2021-11-11T22:27:30Z</dcterms:modified>
</cp:coreProperties>
</file>