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showInkAnnotation="0" autoCompressPictures="0"/>
  <mc:AlternateContent xmlns:mc="http://schemas.openxmlformats.org/markup-compatibility/2006">
    <mc:Choice Requires="x15">
      <x15ac:absPath xmlns:x15ac="http://schemas.microsoft.com/office/spreadsheetml/2010/11/ac" url="/Users/marie/Desktop/Paper1 data/"/>
    </mc:Choice>
  </mc:AlternateContent>
  <xr:revisionPtr revIDLastSave="0" documentId="13_ncr:1_{85917D74-EC0C-5045-AA01-8D374F0D2FF7}" xr6:coauthVersionLast="47" xr6:coauthVersionMax="47" xr10:uidLastSave="{00000000-0000-0000-0000-000000000000}"/>
  <bookViews>
    <workbookView xWindow="0" yWindow="500" windowWidth="28800" windowHeight="17500" tabRatio="500" activeTab="2" xr2:uid="{00000000-000D-0000-FFFF-FFFF00000000}"/>
  </bookViews>
  <sheets>
    <sheet name="for print" sheetId="4" r:id="rId1"/>
    <sheet name="summary" sheetId="6" r:id="rId2"/>
    <sheet name="summary ratios"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8" i="7" l="1"/>
  <c r="A9" i="7" s="1"/>
  <c r="B8" i="7"/>
  <c r="C8" i="7"/>
  <c r="D8" i="7"/>
  <c r="E8" i="7"/>
  <c r="F8" i="7"/>
  <c r="G8" i="7"/>
  <c r="H8" i="7"/>
  <c r="I8" i="7"/>
  <c r="J8" i="7"/>
  <c r="K8" i="7"/>
  <c r="L8" i="7"/>
  <c r="B9" i="7"/>
  <c r="C9" i="7"/>
  <c r="D9" i="7"/>
  <c r="E9" i="7"/>
  <c r="F9" i="7"/>
  <c r="G9" i="7"/>
  <c r="H9" i="7"/>
  <c r="I9" i="7"/>
  <c r="J9" i="7"/>
  <c r="K9" i="7"/>
  <c r="L9" i="7"/>
  <c r="A10" i="7"/>
  <c r="A11" i="7" s="1"/>
  <c r="B10" i="7"/>
  <c r="C10" i="7"/>
  <c r="D10" i="7"/>
  <c r="E10" i="7"/>
  <c r="F10" i="7"/>
  <c r="G10" i="7"/>
  <c r="H10" i="7"/>
  <c r="I10" i="7"/>
  <c r="J10" i="7"/>
  <c r="K10" i="7"/>
  <c r="L10" i="7"/>
  <c r="B11" i="7"/>
  <c r="C11" i="7"/>
  <c r="D11" i="7"/>
  <c r="E11" i="7"/>
  <c r="F11" i="7"/>
  <c r="G11" i="7"/>
  <c r="H11" i="7"/>
  <c r="I11" i="7"/>
  <c r="J11" i="7"/>
  <c r="K11" i="7"/>
  <c r="L11" i="7"/>
  <c r="A12" i="7"/>
  <c r="A13" i="7" s="1"/>
  <c r="B12" i="7"/>
  <c r="C12" i="7"/>
  <c r="D12" i="7"/>
  <c r="E12" i="7"/>
  <c r="F12" i="7"/>
  <c r="G12" i="7"/>
  <c r="H12" i="7"/>
  <c r="I12" i="7"/>
  <c r="J12" i="7"/>
  <c r="K12" i="7"/>
  <c r="L12" i="7"/>
  <c r="B13" i="7"/>
  <c r="C13" i="7"/>
  <c r="D13" i="7"/>
  <c r="E13" i="7"/>
  <c r="F13" i="7"/>
  <c r="G13" i="7"/>
  <c r="H13" i="7"/>
  <c r="I13" i="7"/>
  <c r="J13" i="7"/>
  <c r="K13" i="7"/>
  <c r="L13" i="7"/>
  <c r="A14" i="7"/>
  <c r="A15" i="7" s="1"/>
  <c r="B14" i="7"/>
  <c r="C14" i="7"/>
  <c r="D14" i="7"/>
  <c r="E14" i="7"/>
  <c r="F14" i="7"/>
  <c r="G14" i="7"/>
  <c r="H14" i="7"/>
  <c r="I14" i="7"/>
  <c r="J14" i="7"/>
  <c r="K14" i="7"/>
  <c r="L14" i="7"/>
  <c r="B15" i="7"/>
  <c r="C15" i="7"/>
  <c r="D15" i="7"/>
  <c r="E15" i="7"/>
  <c r="F15" i="7"/>
  <c r="G15" i="7"/>
  <c r="H15" i="7"/>
  <c r="I15" i="7"/>
  <c r="J15" i="7"/>
  <c r="K15" i="7"/>
  <c r="L15" i="7"/>
  <c r="F8" i="6" l="1"/>
  <c r="E8" i="6"/>
  <c r="C8" i="6"/>
  <c r="B8" i="6"/>
  <c r="A8" i="6"/>
  <c r="F7" i="6"/>
  <c r="E7" i="6"/>
  <c r="C7" i="6"/>
  <c r="B7" i="6"/>
  <c r="A7" i="6"/>
  <c r="F6" i="6"/>
  <c r="E6" i="6"/>
  <c r="C6" i="6"/>
  <c r="B6" i="6"/>
  <c r="A6" i="6"/>
  <c r="F5" i="6"/>
  <c r="E5" i="6"/>
  <c r="C5" i="6"/>
  <c r="B5" i="6"/>
  <c r="A5" i="6"/>
</calcChain>
</file>

<file path=xl/sharedStrings.xml><?xml version="1.0" encoding="utf-8"?>
<sst xmlns="http://schemas.openxmlformats.org/spreadsheetml/2006/main" count="126" uniqueCount="60">
  <si>
    <t>Sample</t>
  </si>
  <si>
    <t>+/-</t>
  </si>
  <si>
    <t>Total</t>
  </si>
  <si>
    <t>Heating</t>
  </si>
  <si>
    <t>Sample name</t>
  </si>
  <si>
    <t>Aliquot</t>
  </si>
  <si>
    <t>weight (g)</t>
  </si>
  <si>
    <t>a</t>
  </si>
  <si>
    <t>17-OD1-SURF1</t>
  </si>
  <si>
    <t>17-OD1-SURF2</t>
  </si>
  <si>
    <t>17-OD1-SURF3</t>
  </si>
  <si>
    <t>17-OD1-SURF4</t>
  </si>
  <si>
    <t xml:space="preserve">Percent of total </t>
  </si>
  <si>
    <t>temperature</t>
  </si>
  <si>
    <t>time</t>
  </si>
  <si>
    <t>This heating step</t>
  </si>
  <si>
    <t>(deg C)</t>
  </si>
  <si>
    <t>(hr)</t>
  </si>
  <si>
    <t>in this heating step</t>
  </si>
  <si>
    <t>released in this step</t>
  </si>
  <si>
    <t>sample_name</t>
  </si>
  <si>
    <t>aliquot</t>
  </si>
  <si>
    <t>aliquot_wt_g</t>
  </si>
  <si>
    <t>analysis_date</t>
  </si>
  <si>
    <t>N21xs_atoms_g</t>
  </si>
  <si>
    <t>delN21xs_atoms_g</t>
  </si>
  <si>
    <t>system</t>
  </si>
  <si>
    <t>2019-09-01</t>
  </si>
  <si>
    <t>BGC-Ohio</t>
  </si>
  <si>
    <t>1. Samples of unconsolidated sediment from ablation till</t>
  </si>
  <si>
    <t>temp</t>
  </si>
  <si>
    <t>N20</t>
  </si>
  <si>
    <t>delN20</t>
  </si>
  <si>
    <t>N21</t>
  </si>
  <si>
    <t>delN21</t>
  </si>
  <si>
    <t>N22</t>
  </si>
  <si>
    <t>delN22</t>
  </si>
  <si>
    <t>r2120</t>
  </si>
  <si>
    <t>delr2120</t>
  </si>
  <si>
    <t>r2220</t>
  </si>
  <si>
    <t>delr2220</t>
  </si>
  <si>
    <t>Unconsolidated ablation till</t>
  </si>
  <si>
    <t>Table SX. Step-degassing Ne isotope measurements for samples from Ong Valley surface ablation till at OD1 drill site. Run on BGC "Ohio" system, September 2019. Note: "n.d" = not detected.</t>
  </si>
  <si>
    <r>
      <t xml:space="preserve">Excess </t>
    </r>
    <r>
      <rPr>
        <vertAlign val="superscript"/>
        <sz val="12"/>
        <rFont val="Calibri"/>
        <family val="2"/>
      </rPr>
      <t>21</t>
    </r>
    <r>
      <rPr>
        <sz val="12"/>
        <rFont val="Calibri"/>
        <family val="2"/>
      </rPr>
      <t>Ne</t>
    </r>
  </si>
  <si>
    <r>
      <t xml:space="preserve">Excess </t>
    </r>
    <r>
      <rPr>
        <vertAlign val="superscript"/>
        <sz val="12"/>
        <rFont val="Calibri"/>
        <family val="2"/>
      </rPr>
      <t>21</t>
    </r>
    <r>
      <rPr>
        <sz val="12"/>
        <rFont val="Calibri"/>
        <family val="2"/>
      </rPr>
      <t>Ne as</t>
    </r>
  </si>
  <si>
    <r>
      <t xml:space="preserve">Total </t>
    </r>
    <r>
      <rPr>
        <vertAlign val="superscript"/>
        <sz val="12"/>
        <rFont val="Calibri"/>
        <family val="2"/>
      </rPr>
      <t>20</t>
    </r>
    <r>
      <rPr>
        <sz val="12"/>
        <rFont val="Calibri"/>
        <family val="2"/>
      </rPr>
      <t>Ne released</t>
    </r>
    <r>
      <rPr>
        <vertAlign val="superscript"/>
        <sz val="12"/>
        <rFont val="Calibri"/>
        <family val="2"/>
      </rPr>
      <t>1</t>
    </r>
  </si>
  <si>
    <r>
      <t xml:space="preserve">Total </t>
    </r>
    <r>
      <rPr>
        <vertAlign val="superscript"/>
        <sz val="12"/>
        <rFont val="Calibri"/>
        <family val="2"/>
      </rPr>
      <t>21</t>
    </r>
    <r>
      <rPr>
        <sz val="12"/>
        <rFont val="Calibri"/>
        <family val="2"/>
      </rPr>
      <t>Ne released</t>
    </r>
    <r>
      <rPr>
        <vertAlign val="superscript"/>
        <sz val="12"/>
        <rFont val="Calibri"/>
        <family val="2"/>
      </rPr>
      <t>2</t>
    </r>
  </si>
  <si>
    <r>
      <t xml:space="preserve">Total </t>
    </r>
    <r>
      <rPr>
        <vertAlign val="superscript"/>
        <sz val="12"/>
        <rFont val="Calibri"/>
        <family val="2"/>
      </rPr>
      <t>22</t>
    </r>
    <r>
      <rPr>
        <sz val="12"/>
        <rFont val="Calibri"/>
        <family val="2"/>
      </rPr>
      <t>Ne released</t>
    </r>
    <r>
      <rPr>
        <vertAlign val="superscript"/>
        <sz val="12"/>
        <rFont val="Calibri"/>
        <family val="2"/>
      </rPr>
      <t>3</t>
    </r>
  </si>
  <si>
    <r>
      <t>21</t>
    </r>
    <r>
      <rPr>
        <sz val="12"/>
        <rFont val="Calibri"/>
        <family val="2"/>
      </rPr>
      <t xml:space="preserve">Ne / </t>
    </r>
    <r>
      <rPr>
        <vertAlign val="superscript"/>
        <sz val="12"/>
        <rFont val="Calibri"/>
        <family val="2"/>
      </rPr>
      <t>20</t>
    </r>
    <r>
      <rPr>
        <sz val="12"/>
        <rFont val="Calibri"/>
        <family val="2"/>
      </rPr>
      <t>Ne</t>
    </r>
    <r>
      <rPr>
        <vertAlign val="superscript"/>
        <sz val="12"/>
        <rFont val="Calibri"/>
        <family val="2"/>
      </rPr>
      <t>4</t>
    </r>
  </si>
  <si>
    <r>
      <t>22</t>
    </r>
    <r>
      <rPr>
        <sz val="12"/>
        <rFont val="Calibri"/>
        <family val="2"/>
      </rPr>
      <t xml:space="preserve">Ne / </t>
    </r>
    <r>
      <rPr>
        <vertAlign val="superscript"/>
        <sz val="12"/>
        <rFont val="Calibri"/>
        <family val="2"/>
      </rPr>
      <t>20</t>
    </r>
    <r>
      <rPr>
        <sz val="12"/>
        <rFont val="Calibri"/>
        <family val="2"/>
      </rPr>
      <t>Ne</t>
    </r>
    <r>
      <rPr>
        <vertAlign val="superscript"/>
        <sz val="12"/>
        <rFont val="Calibri"/>
        <family val="2"/>
      </rPr>
      <t>4</t>
    </r>
  </si>
  <si>
    <r>
      <t xml:space="preserve">% of </t>
    </r>
    <r>
      <rPr>
        <vertAlign val="superscript"/>
        <sz val="12"/>
        <rFont val="Calibri"/>
        <family val="2"/>
      </rPr>
      <t>21</t>
    </r>
    <r>
      <rPr>
        <sz val="12"/>
        <rFont val="Calibri"/>
        <family val="2"/>
      </rPr>
      <t>Ne released</t>
    </r>
  </si>
  <si>
    <r>
      <t xml:space="preserve">excess </t>
    </r>
    <r>
      <rPr>
        <vertAlign val="superscript"/>
        <sz val="12"/>
        <rFont val="Calibri"/>
        <family val="2"/>
      </rPr>
      <t>21</t>
    </r>
    <r>
      <rPr>
        <sz val="12"/>
        <rFont val="Calibri"/>
        <family val="2"/>
      </rPr>
      <t>Ne</t>
    </r>
  </si>
  <si>
    <r>
      <t>(10</t>
    </r>
    <r>
      <rPr>
        <vertAlign val="superscript"/>
        <sz val="12"/>
        <rFont val="Calibri"/>
        <family val="2"/>
      </rPr>
      <t>9</t>
    </r>
    <r>
      <rPr>
        <sz val="12"/>
        <rFont val="Calibri"/>
        <family val="2"/>
      </rPr>
      <t xml:space="preserve"> atoms)</t>
    </r>
  </si>
  <si>
    <r>
      <t>(10</t>
    </r>
    <r>
      <rPr>
        <vertAlign val="superscript"/>
        <sz val="12"/>
        <rFont val="Calibri"/>
        <family val="2"/>
      </rPr>
      <t>6</t>
    </r>
    <r>
      <rPr>
        <sz val="12"/>
        <rFont val="Calibri"/>
        <family val="2"/>
      </rPr>
      <t xml:space="preserve"> atoms)</t>
    </r>
  </si>
  <si>
    <r>
      <t>(10</t>
    </r>
    <r>
      <rPr>
        <vertAlign val="superscript"/>
        <sz val="12"/>
        <rFont val="Calibri"/>
        <family val="2"/>
      </rPr>
      <t>-3</t>
    </r>
    <r>
      <rPr>
        <sz val="12"/>
        <rFont val="Calibri"/>
        <family val="2"/>
      </rPr>
      <t>)</t>
    </r>
  </si>
  <si>
    <r>
      <t>(10</t>
    </r>
    <r>
      <rPr>
        <vertAlign val="superscript"/>
        <sz val="12"/>
        <rFont val="Calibri"/>
        <family val="2"/>
      </rPr>
      <t>6</t>
    </r>
    <r>
      <rPr>
        <sz val="12"/>
        <rFont val="Calibri"/>
        <family val="2"/>
      </rPr>
      <t xml:space="preserve"> atoms g</t>
    </r>
    <r>
      <rPr>
        <vertAlign val="superscript"/>
        <sz val="12"/>
        <rFont val="Calibri"/>
        <family val="2"/>
      </rPr>
      <t>-1</t>
    </r>
    <r>
      <rPr>
        <sz val="12"/>
        <rFont val="Calibri"/>
        <family val="2"/>
      </rPr>
      <t>)</t>
    </r>
  </si>
  <si>
    <r>
      <t>1</t>
    </r>
    <r>
      <rPr>
        <sz val="12"/>
        <rFont val="Calibri"/>
        <family val="2"/>
      </rPr>
      <t xml:space="preserve"> Computed by comparison to </t>
    </r>
    <r>
      <rPr>
        <vertAlign val="superscript"/>
        <sz val="12"/>
        <rFont val="Calibri"/>
        <family val="2"/>
      </rPr>
      <t>20</t>
    </r>
    <r>
      <rPr>
        <sz val="12"/>
        <rFont val="Calibri"/>
        <family val="2"/>
      </rPr>
      <t xml:space="preserve">Ne signal in air standards. 1-sigma uncertainty includes measurement uncertainty of </t>
    </r>
    <r>
      <rPr>
        <vertAlign val="superscript"/>
        <sz val="12"/>
        <rFont val="Calibri"/>
        <family val="2"/>
      </rPr>
      <t>20</t>
    </r>
    <r>
      <rPr>
        <sz val="12"/>
        <rFont val="Calibri"/>
        <family val="2"/>
      </rPr>
      <t>Ne signal in this analysis and the reproducibility of the air standards</t>
    </r>
  </si>
  <si>
    <r>
      <t>2</t>
    </r>
    <r>
      <rPr>
        <sz val="12"/>
        <rFont val="Calibri"/>
        <family val="2"/>
      </rPr>
      <t xml:space="preserve"> Computed by comparison to </t>
    </r>
    <r>
      <rPr>
        <vertAlign val="superscript"/>
        <sz val="12"/>
        <rFont val="Calibri"/>
        <family val="2"/>
      </rPr>
      <t>21</t>
    </r>
    <r>
      <rPr>
        <sz val="12"/>
        <rFont val="Calibri"/>
        <family val="2"/>
      </rPr>
      <t xml:space="preserve">Ne signal in air standards. 1-sigma uncertainty includes measurement uncertainty of </t>
    </r>
    <r>
      <rPr>
        <vertAlign val="superscript"/>
        <sz val="12"/>
        <rFont val="Calibri"/>
        <family val="2"/>
      </rPr>
      <t>21</t>
    </r>
    <r>
      <rPr>
        <sz val="12"/>
        <rFont val="Calibri"/>
        <family val="2"/>
      </rPr>
      <t>Ne signal in this analysis and the reproducibility of the air standards</t>
    </r>
  </si>
  <si>
    <r>
      <t>3</t>
    </r>
    <r>
      <rPr>
        <sz val="12"/>
        <rFont val="Calibri"/>
        <family val="2"/>
      </rPr>
      <t xml:space="preserve"> Computed by comparison to </t>
    </r>
    <r>
      <rPr>
        <vertAlign val="superscript"/>
        <sz val="12"/>
        <rFont val="Calibri"/>
        <family val="2"/>
      </rPr>
      <t>22</t>
    </r>
    <r>
      <rPr>
        <sz val="12"/>
        <rFont val="Calibri"/>
        <family val="2"/>
      </rPr>
      <t xml:space="preserve">Ne signal in air standards. 1-sigma uncertainty includes measurement uncertainty of </t>
    </r>
    <r>
      <rPr>
        <vertAlign val="superscript"/>
        <sz val="12"/>
        <rFont val="Calibri"/>
        <family val="2"/>
      </rPr>
      <t>22</t>
    </r>
    <r>
      <rPr>
        <sz val="12"/>
        <rFont val="Calibri"/>
        <family val="2"/>
      </rPr>
      <t>Ne signal in this analysis and the reproducibility of the air standards</t>
    </r>
  </si>
  <si>
    <r>
      <t>4</t>
    </r>
    <r>
      <rPr>
        <sz val="12"/>
        <rFont val="Calibri"/>
        <family val="2"/>
      </rPr>
      <t xml:space="preserve"> Isotope ratio measured internally during each analysis and corrected for mass discrimination based on an air standard. Does not involve normalization to the Ne isotope signals in the standards, so the ratio computed from absolute Ne isotope amounts in previous columns may differ within uncertainty.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</si>
</sst>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
  </numFmts>
  <fonts count="8" x14ac:knownFonts="1">
    <font>
      <sz val="12"/>
      <color theme="1"/>
      <name val="Calibri"/>
      <family val="2"/>
      <scheme val="minor"/>
    </font>
    <font>
      <u/>
      <sz val="12"/>
      <color theme="10"/>
      <name val="Calibri"/>
      <family val="2"/>
      <scheme val="minor"/>
    </font>
    <font>
      <u/>
      <sz val="12"/>
      <color theme="11"/>
      <name val="Calibri"/>
      <family val="2"/>
      <scheme val="minor"/>
    </font>
    <font>
      <sz val="12"/>
      <name val="Arial"/>
      <family val="2"/>
    </font>
    <font>
      <sz val="12"/>
      <color theme="1"/>
      <name val="Calibri"/>
      <family val="2"/>
    </font>
    <font>
      <b/>
      <sz val="12"/>
      <name val="Calibri"/>
      <family val="2"/>
    </font>
    <font>
      <sz val="12"/>
      <name val="Calibri"/>
      <family val="2"/>
    </font>
    <font>
      <vertAlign val="superscript"/>
      <sz val="12"/>
      <name val="Calibri"/>
      <family val="2"/>
    </font>
  </fonts>
  <fills count="2">
    <fill>
      <patternFill patternType="none"/>
    </fill>
    <fill>
      <patternFill patternType="gray125"/>
    </fill>
  </fills>
  <borders count="2">
    <border>
      <left/>
      <right/>
      <top/>
      <bottom/>
      <diagonal/>
    </border>
    <border>
      <left/>
      <right/>
      <top/>
      <bottom style="double">
        <color auto="1"/>
      </bottom>
      <diagonal/>
    </border>
  </borders>
  <cellStyleXfs count="6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4">
    <xf numFmtId="0" fontId="0" fillId="0" borderId="0" xfId="0"/>
    <xf numFmtId="0" fontId="0" fillId="0" borderId="0" xfId="0" applyFont="1"/>
    <xf numFmtId="0" fontId="3" fillId="0" borderId="0" xfId="0" applyFont="1"/>
    <xf numFmtId="0" fontId="0" fillId="0" borderId="0" xfId="0" quotePrefix="1" applyFont="1"/>
    <xf numFmtId="1" fontId="0" fillId="0" borderId="0" xfId="0" applyNumberFormat="1" applyFont="1"/>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0" fontId="6" fillId="0" borderId="0" xfId="0" applyFont="1" applyAlignment="1">
      <alignment horizontal="center"/>
    </xf>
    <xf numFmtId="0" fontId="7" fillId="0" borderId="0" xfId="0" applyFont="1" applyAlignment="1">
      <alignment horizontal="center"/>
    </xf>
    <xf numFmtId="0" fontId="6" fillId="0" borderId="0" xfId="0" applyFont="1" applyBorder="1"/>
    <xf numFmtId="0" fontId="6" fillId="0" borderId="0" xfId="0" applyFont="1" applyBorder="1" applyAlignment="1">
      <alignment horizontal="center"/>
    </xf>
    <xf numFmtId="0" fontId="6" fillId="0" borderId="0" xfId="0" applyFont="1" applyBorder="1" applyAlignment="1">
      <alignment horizontal="center"/>
    </xf>
    <xf numFmtId="0" fontId="6" fillId="0" borderId="0" xfId="0" applyFont="1" applyBorder="1" applyAlignment="1"/>
    <xf numFmtId="0" fontId="6" fillId="0" borderId="1" xfId="0" applyFont="1" applyBorder="1"/>
    <xf numFmtId="0" fontId="6" fillId="0" borderId="1" xfId="0" applyFont="1" applyBorder="1" applyAlignment="1">
      <alignment horizontal="center"/>
    </xf>
    <xf numFmtId="0" fontId="6" fillId="0" borderId="1" xfId="0" applyFont="1" applyBorder="1" applyAlignment="1"/>
    <xf numFmtId="0" fontId="4" fillId="0" borderId="0" xfId="0" applyFont="1" applyAlignment="1">
      <alignment horizontal="center"/>
    </xf>
    <xf numFmtId="165" fontId="4" fillId="0" borderId="0" xfId="0" applyNumberFormat="1" applyFont="1" applyAlignment="1">
      <alignment horizontal="right"/>
    </xf>
    <xf numFmtId="0" fontId="4" fillId="0" borderId="0" xfId="0" quotePrefix="1" applyFont="1" applyAlignment="1">
      <alignment horizontal="center"/>
    </xf>
    <xf numFmtId="165" fontId="4" fillId="0" borderId="0" xfId="0" applyNumberFormat="1" applyFont="1" applyAlignment="1">
      <alignment horizontal="left"/>
    </xf>
    <xf numFmtId="2" fontId="4" fillId="0" borderId="0" xfId="0" applyNumberFormat="1" applyFont="1" applyAlignment="1">
      <alignment horizontal="right"/>
    </xf>
    <xf numFmtId="2" fontId="4" fillId="0" borderId="0" xfId="0" applyNumberFormat="1" applyFont="1" applyAlignment="1">
      <alignment horizontal="left"/>
    </xf>
    <xf numFmtId="166" fontId="4" fillId="0" borderId="0" xfId="0" applyNumberFormat="1" applyFont="1" applyAlignment="1">
      <alignment horizontal="right"/>
    </xf>
    <xf numFmtId="166" fontId="4" fillId="0" borderId="0" xfId="0" applyNumberFormat="1" applyFont="1" applyAlignment="1">
      <alignment horizontal="left"/>
    </xf>
    <xf numFmtId="166" fontId="4" fillId="0" borderId="0" xfId="0" applyNumberFormat="1" applyFont="1"/>
    <xf numFmtId="1" fontId="4" fillId="0" borderId="0" xfId="0" applyNumberFormat="1" applyFont="1" applyAlignment="1">
      <alignment horizontal="center"/>
    </xf>
    <xf numFmtId="1" fontId="4" fillId="0" borderId="0" xfId="0" applyNumberFormat="1" applyFont="1" applyAlignment="1">
      <alignment horizontal="right"/>
    </xf>
    <xf numFmtId="1" fontId="4" fillId="0" borderId="0" xfId="0" applyNumberFormat="1" applyFont="1" applyAlignment="1">
      <alignment horizontal="left"/>
    </xf>
    <xf numFmtId="2" fontId="4" fillId="0" borderId="0" xfId="0" applyNumberFormat="1" applyFont="1"/>
    <xf numFmtId="0" fontId="4" fillId="0" borderId="0" xfId="0" applyFont="1" applyAlignment="1">
      <alignment horizontal="left"/>
    </xf>
    <xf numFmtId="164" fontId="4" fillId="0" borderId="0" xfId="0" applyNumberFormat="1" applyFont="1" applyAlignment="1">
      <alignment horizontal="right"/>
    </xf>
    <xf numFmtId="164" fontId="4" fillId="0" borderId="0" xfId="0" applyNumberFormat="1" applyFont="1" applyAlignment="1">
      <alignment horizontal="left"/>
    </xf>
    <xf numFmtId="165" fontId="6" fillId="0" borderId="1" xfId="0" applyNumberFormat="1" applyFont="1" applyBorder="1"/>
    <xf numFmtId="0" fontId="6" fillId="0" borderId="1" xfId="0" quotePrefix="1" applyFont="1" applyBorder="1" applyAlignment="1">
      <alignment horizontal="center"/>
    </xf>
    <xf numFmtId="165" fontId="6" fillId="0" borderId="1" xfId="0" applyNumberFormat="1" applyFont="1" applyBorder="1" applyAlignment="1">
      <alignment horizontal="left"/>
    </xf>
    <xf numFmtId="0" fontId="6" fillId="0" borderId="1" xfId="0" applyFont="1" applyBorder="1" applyAlignment="1">
      <alignment horizontal="left"/>
    </xf>
    <xf numFmtId="166" fontId="6" fillId="0" borderId="1" xfId="0" applyNumberFormat="1" applyFont="1" applyBorder="1"/>
    <xf numFmtId="166" fontId="6" fillId="0" borderId="1" xfId="0" applyNumberFormat="1" applyFont="1" applyBorder="1" applyAlignment="1">
      <alignment horizontal="left"/>
    </xf>
    <xf numFmtId="2" fontId="6" fillId="0" borderId="1" xfId="0" applyNumberFormat="1" applyFont="1" applyBorder="1" applyAlignment="1">
      <alignment horizontal="right"/>
    </xf>
    <xf numFmtId="2" fontId="6" fillId="0" borderId="1" xfId="0" applyNumberFormat="1" applyFont="1" applyBorder="1" applyAlignment="1">
      <alignment horizontal="left"/>
    </xf>
    <xf numFmtId="1" fontId="6" fillId="0" borderId="1" xfId="0" applyNumberFormat="1" applyFont="1" applyBorder="1" applyAlignment="1">
      <alignment horizontal="center"/>
    </xf>
    <xf numFmtId="0" fontId="7" fillId="0" borderId="0" xfId="0" applyFont="1"/>
  </cellXfs>
  <cellStyles count="6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25"/>
  <sheetViews>
    <sheetView workbookViewId="0">
      <selection activeCell="H28" sqref="H28"/>
    </sheetView>
  </sheetViews>
  <sheetFormatPr baseColWidth="10" defaultRowHeight="16" x14ac:dyDescent="0.2"/>
  <cols>
    <col min="1" max="1" width="17.5" style="5" customWidth="1"/>
    <col min="2" max="2" width="8" style="5" customWidth="1"/>
    <col min="3" max="5" width="10.83203125" style="5"/>
    <col min="6" max="6" width="8.83203125" style="5" customWidth="1"/>
    <col min="7" max="7" width="3.83203125" style="5" customWidth="1"/>
    <col min="8" max="9" width="8.83203125" style="5" customWidth="1"/>
    <col min="10" max="10" width="3.83203125" style="5" customWidth="1"/>
    <col min="11" max="12" width="8.83203125" style="5" customWidth="1"/>
    <col min="13" max="13" width="3.83203125" style="5" customWidth="1"/>
    <col min="14" max="15" width="8.83203125" style="5" customWidth="1"/>
    <col min="16" max="16" width="3.83203125" style="5" customWidth="1"/>
    <col min="17" max="18" width="8.83203125" style="5" customWidth="1"/>
    <col min="19" max="19" width="3.83203125" style="5" customWidth="1"/>
    <col min="20" max="21" width="8.83203125" style="5" customWidth="1"/>
    <col min="22" max="22" width="3.83203125" style="5" customWidth="1"/>
    <col min="23" max="23" width="8.83203125" style="5" customWidth="1"/>
    <col min="24" max="24" width="3.83203125" style="5" customWidth="1"/>
    <col min="25" max="25" width="16.33203125" style="5" customWidth="1"/>
    <col min="26" max="26" width="16.6640625" style="5" customWidth="1"/>
    <col min="27" max="27" width="8.33203125" style="5" customWidth="1"/>
    <col min="28" max="28" width="3.83203125" style="5" customWidth="1"/>
    <col min="29" max="29" width="8.33203125" style="5" customWidth="1"/>
    <col min="30" max="16384" width="10.83203125" style="5"/>
  </cols>
  <sheetData>
    <row r="1" spans="1:29" x14ac:dyDescent="0.2">
      <c r="A1" s="6" t="s">
        <v>42</v>
      </c>
      <c r="B1" s="7"/>
      <c r="C1" s="7"/>
      <c r="D1" s="7"/>
      <c r="E1" s="7"/>
      <c r="F1" s="7"/>
      <c r="G1" s="7"/>
      <c r="H1" s="7"/>
      <c r="I1" s="7"/>
      <c r="J1" s="7"/>
      <c r="K1" s="7"/>
      <c r="L1" s="7"/>
      <c r="M1" s="7"/>
      <c r="N1" s="7"/>
      <c r="O1" s="7"/>
      <c r="P1" s="7"/>
      <c r="Q1" s="7"/>
      <c r="R1" s="7"/>
      <c r="S1" s="7"/>
      <c r="T1" s="7"/>
      <c r="U1" s="7"/>
      <c r="V1" s="7"/>
      <c r="W1" s="7"/>
      <c r="X1" s="7"/>
      <c r="Y1" s="8"/>
      <c r="Z1" s="8"/>
      <c r="AA1" s="7"/>
      <c r="AB1" s="7"/>
      <c r="AC1" s="7"/>
    </row>
    <row r="2" spans="1:29" x14ac:dyDescent="0.2">
      <c r="A2" s="7"/>
      <c r="B2" s="7"/>
      <c r="C2" s="7"/>
      <c r="D2" s="7"/>
      <c r="E2" s="7"/>
      <c r="F2" s="7"/>
      <c r="G2" s="7"/>
      <c r="H2" s="7"/>
      <c r="I2" s="7"/>
      <c r="J2" s="7"/>
      <c r="K2" s="7"/>
      <c r="L2" s="7"/>
      <c r="M2" s="7"/>
      <c r="N2" s="7"/>
      <c r="O2" s="7"/>
      <c r="P2" s="7"/>
      <c r="Q2" s="7"/>
      <c r="R2" s="7"/>
      <c r="S2" s="7"/>
      <c r="T2" s="7"/>
      <c r="U2" s="7"/>
      <c r="V2" s="7"/>
      <c r="W2" s="7"/>
      <c r="X2" s="7"/>
      <c r="Y2" s="8"/>
      <c r="Z2" s="8"/>
      <c r="AA2" s="7"/>
      <c r="AB2" s="7"/>
      <c r="AC2" s="7"/>
    </row>
    <row r="3" spans="1:29" ht="19" x14ac:dyDescent="0.2">
      <c r="A3" s="7"/>
      <c r="B3" s="8"/>
      <c r="C3" s="8"/>
      <c r="D3" s="8" t="s">
        <v>3</v>
      </c>
      <c r="E3" s="8" t="s">
        <v>3</v>
      </c>
      <c r="F3" s="7"/>
      <c r="G3" s="7"/>
      <c r="H3" s="7"/>
      <c r="I3" s="7"/>
      <c r="J3" s="7"/>
      <c r="K3" s="7"/>
      <c r="L3" s="7"/>
      <c r="M3" s="7"/>
      <c r="N3" s="7"/>
      <c r="O3" s="7"/>
      <c r="P3" s="7"/>
      <c r="Q3" s="7"/>
      <c r="R3" s="7"/>
      <c r="S3" s="7"/>
      <c r="T3" s="7"/>
      <c r="U3" s="9" t="s">
        <v>43</v>
      </c>
      <c r="V3" s="9"/>
      <c r="W3" s="9"/>
      <c r="X3" s="7"/>
      <c r="Y3" s="8" t="s">
        <v>44</v>
      </c>
      <c r="Z3" s="8" t="s">
        <v>12</v>
      </c>
      <c r="AA3" s="9" t="s">
        <v>2</v>
      </c>
      <c r="AB3" s="9"/>
      <c r="AC3" s="9"/>
    </row>
    <row r="4" spans="1:29" ht="19" x14ac:dyDescent="0.2">
      <c r="A4" s="7"/>
      <c r="B4" s="8"/>
      <c r="C4" s="8" t="s">
        <v>5</v>
      </c>
      <c r="D4" s="8" t="s">
        <v>13</v>
      </c>
      <c r="E4" s="8" t="s">
        <v>14</v>
      </c>
      <c r="F4" s="9" t="s">
        <v>45</v>
      </c>
      <c r="G4" s="9"/>
      <c r="H4" s="9"/>
      <c r="I4" s="9" t="s">
        <v>46</v>
      </c>
      <c r="J4" s="9"/>
      <c r="K4" s="9"/>
      <c r="L4" s="9" t="s">
        <v>47</v>
      </c>
      <c r="M4" s="9"/>
      <c r="N4" s="9"/>
      <c r="O4" s="10" t="s">
        <v>48</v>
      </c>
      <c r="P4" s="9"/>
      <c r="Q4" s="9"/>
      <c r="R4" s="10" t="s">
        <v>49</v>
      </c>
      <c r="S4" s="9"/>
      <c r="T4" s="9"/>
      <c r="U4" s="9" t="s">
        <v>15</v>
      </c>
      <c r="V4" s="9"/>
      <c r="W4" s="9"/>
      <c r="X4" s="7"/>
      <c r="Y4" s="8" t="s">
        <v>50</v>
      </c>
      <c r="Z4" s="8" t="s">
        <v>51</v>
      </c>
      <c r="AA4" s="9" t="s">
        <v>51</v>
      </c>
      <c r="AB4" s="9"/>
      <c r="AC4" s="9"/>
    </row>
    <row r="5" spans="1:29" ht="19" x14ac:dyDescent="0.2">
      <c r="A5" s="11" t="s">
        <v>4</v>
      </c>
      <c r="B5" s="12" t="s">
        <v>5</v>
      </c>
      <c r="C5" s="12" t="s">
        <v>6</v>
      </c>
      <c r="D5" s="12" t="s">
        <v>16</v>
      </c>
      <c r="E5" s="12" t="s">
        <v>17</v>
      </c>
      <c r="F5" s="13" t="s">
        <v>52</v>
      </c>
      <c r="G5" s="13"/>
      <c r="H5" s="13"/>
      <c r="I5" s="13" t="s">
        <v>53</v>
      </c>
      <c r="J5" s="13"/>
      <c r="K5" s="13"/>
      <c r="L5" s="13" t="s">
        <v>53</v>
      </c>
      <c r="M5" s="13"/>
      <c r="N5" s="13"/>
      <c r="O5" s="13" t="s">
        <v>54</v>
      </c>
      <c r="P5" s="13"/>
      <c r="Q5" s="13"/>
      <c r="R5" s="13" t="s">
        <v>54</v>
      </c>
      <c r="S5" s="13"/>
      <c r="T5" s="13"/>
      <c r="U5" s="13" t="s">
        <v>55</v>
      </c>
      <c r="V5" s="13"/>
      <c r="W5" s="13"/>
      <c r="X5" s="14"/>
      <c r="Y5" s="12" t="s">
        <v>18</v>
      </c>
      <c r="Z5" s="12" t="s">
        <v>19</v>
      </c>
      <c r="AA5" s="13" t="s">
        <v>55</v>
      </c>
      <c r="AB5" s="13"/>
      <c r="AC5" s="13"/>
    </row>
    <row r="6" spans="1:29" ht="17" thickBot="1" x14ac:dyDescent="0.25">
      <c r="A6" s="15"/>
      <c r="B6" s="16"/>
      <c r="C6" s="16"/>
      <c r="D6" s="16"/>
      <c r="E6" s="16"/>
      <c r="F6" s="16"/>
      <c r="G6" s="16"/>
      <c r="H6" s="16"/>
      <c r="I6" s="16"/>
      <c r="J6" s="16"/>
      <c r="K6" s="16"/>
      <c r="L6" s="16"/>
      <c r="M6" s="16"/>
      <c r="N6" s="16"/>
      <c r="O6" s="16"/>
      <c r="P6" s="16"/>
      <c r="Q6" s="16"/>
      <c r="R6" s="16"/>
      <c r="S6" s="16"/>
      <c r="T6" s="16"/>
      <c r="U6" s="16"/>
      <c r="V6" s="16"/>
      <c r="W6" s="16"/>
      <c r="X6" s="17"/>
      <c r="Y6" s="16"/>
      <c r="Z6" s="16"/>
      <c r="AA6" s="16"/>
      <c r="AB6" s="16"/>
      <c r="AC6" s="16"/>
    </row>
    <row r="7" spans="1:29" ht="17" thickTop="1" x14ac:dyDescent="0.2"/>
    <row r="8" spans="1:29" x14ac:dyDescent="0.2">
      <c r="A8" s="5" t="s">
        <v>8</v>
      </c>
      <c r="B8" s="18" t="s">
        <v>7</v>
      </c>
      <c r="C8" s="18">
        <v>0.17449999999999999</v>
      </c>
      <c r="D8" s="18">
        <v>850</v>
      </c>
      <c r="E8" s="18">
        <v>0.25</v>
      </c>
      <c r="F8" s="19">
        <v>0.60979058579123813</v>
      </c>
      <c r="G8" s="20" t="s">
        <v>1</v>
      </c>
      <c r="H8" s="21">
        <v>2.7297850710203079E-2</v>
      </c>
      <c r="I8" s="22">
        <v>23.579727101688963</v>
      </c>
      <c r="J8" s="20" t="s">
        <v>1</v>
      </c>
      <c r="K8" s="23">
        <v>0.77362398556741507</v>
      </c>
      <c r="L8" s="24">
        <v>86.812123623323657</v>
      </c>
      <c r="M8" s="20" t="s">
        <v>1</v>
      </c>
      <c r="N8" s="25">
        <v>3.3217489772504751</v>
      </c>
      <c r="O8" s="24">
        <v>38.396999999999998</v>
      </c>
      <c r="P8" s="20" t="s">
        <v>1</v>
      </c>
      <c r="Q8" s="25">
        <v>1.1259999999999999</v>
      </c>
      <c r="R8" s="24">
        <v>141.80000000000001</v>
      </c>
      <c r="S8" s="20" t="s">
        <v>1</v>
      </c>
      <c r="T8" s="25">
        <v>4.5</v>
      </c>
      <c r="U8" s="26">
        <v>124.7871447468922</v>
      </c>
      <c r="V8" s="20" t="s">
        <v>1</v>
      </c>
      <c r="W8" s="25">
        <v>4.4574750332629804</v>
      </c>
      <c r="Y8" s="27">
        <v>92.347789541520882</v>
      </c>
      <c r="Z8" s="27">
        <v>99.48082650369237</v>
      </c>
      <c r="AA8" s="26">
        <v>125.43838760955666</v>
      </c>
      <c r="AB8" s="20" t="s">
        <v>1</v>
      </c>
      <c r="AC8" s="25">
        <v>4.4666411951644376</v>
      </c>
    </row>
    <row r="9" spans="1:29" x14ac:dyDescent="0.2">
      <c r="C9" s="18"/>
      <c r="D9" s="18">
        <v>1100</v>
      </c>
      <c r="E9" s="18">
        <v>0.25</v>
      </c>
      <c r="F9" s="19">
        <v>4.5978664656230246E-2</v>
      </c>
      <c r="G9" s="20" t="s">
        <v>1</v>
      </c>
      <c r="H9" s="21">
        <v>1.0599657448020949E-2</v>
      </c>
      <c r="I9" s="19">
        <v>0.24969274825273366</v>
      </c>
      <c r="J9" s="20" t="s">
        <v>1</v>
      </c>
      <c r="K9" s="21">
        <v>3.8821417981954882E-2</v>
      </c>
      <c r="L9" s="24">
        <v>4.2029779342453537</v>
      </c>
      <c r="M9" s="20" t="s">
        <v>1</v>
      </c>
      <c r="N9" s="25">
        <v>1.1086592238449555</v>
      </c>
      <c r="O9" s="24">
        <v>5.3869999999999996</v>
      </c>
      <c r="P9" s="20" t="s">
        <v>1</v>
      </c>
      <c r="Q9" s="25">
        <v>1.4770000000000001</v>
      </c>
      <c r="R9" s="28">
        <v>91.2</v>
      </c>
      <c r="S9" s="20" t="s">
        <v>1</v>
      </c>
      <c r="T9" s="29">
        <v>31.4</v>
      </c>
      <c r="U9" s="30">
        <v>0.65124286266446063</v>
      </c>
      <c r="V9" s="20" t="s">
        <v>1</v>
      </c>
      <c r="W9" s="23">
        <v>0.28600680792105071</v>
      </c>
      <c r="Y9" s="27">
        <v>45.512687224669612</v>
      </c>
      <c r="Z9" s="27">
        <v>0.51917349630763665</v>
      </c>
      <c r="AC9" s="31"/>
    </row>
    <row r="11" spans="1:29" x14ac:dyDescent="0.2">
      <c r="A11" s="5" t="s">
        <v>9</v>
      </c>
      <c r="B11" s="18" t="s">
        <v>7</v>
      </c>
      <c r="C11" s="18">
        <v>0.16209999999999999</v>
      </c>
      <c r="D11" s="18">
        <v>850</v>
      </c>
      <c r="E11" s="18">
        <v>0.25</v>
      </c>
      <c r="F11" s="19">
        <v>0.8484519198139201</v>
      </c>
      <c r="G11" s="20" t="s">
        <v>1</v>
      </c>
      <c r="H11" s="21">
        <v>3.1422506359338916E-2</v>
      </c>
      <c r="I11" s="22">
        <v>22.926552576244084</v>
      </c>
      <c r="J11" s="20" t="s">
        <v>1</v>
      </c>
      <c r="K11" s="23">
        <v>0.73740554242774936</v>
      </c>
      <c r="L11" s="24">
        <v>109.64891744384018</v>
      </c>
      <c r="M11" s="20" t="s">
        <v>1</v>
      </c>
      <c r="N11" s="25">
        <v>3.9351981900613113</v>
      </c>
      <c r="O11" s="22">
        <v>26.82</v>
      </c>
      <c r="P11" s="20" t="s">
        <v>1</v>
      </c>
      <c r="Q11" s="23">
        <v>0.438</v>
      </c>
      <c r="R11" s="24">
        <v>128.69999999999999</v>
      </c>
      <c r="S11" s="20" t="s">
        <v>1</v>
      </c>
      <c r="T11" s="25">
        <v>2.2999999999999998</v>
      </c>
      <c r="U11" s="26">
        <v>125.94684358738246</v>
      </c>
      <c r="V11" s="20" t="s">
        <v>1</v>
      </c>
      <c r="W11" s="25">
        <v>4.5850973688895849</v>
      </c>
      <c r="Y11" s="27">
        <v>89.049512688921325</v>
      </c>
      <c r="Z11" s="27">
        <v>98.974477698362051</v>
      </c>
      <c r="AA11" s="26">
        <v>127.25183958153565</v>
      </c>
      <c r="AB11" s="20" t="s">
        <v>1</v>
      </c>
      <c r="AC11" s="25">
        <v>4.5960129511023862</v>
      </c>
    </row>
    <row r="12" spans="1:29" x14ac:dyDescent="0.2">
      <c r="C12" s="18"/>
      <c r="D12" s="18">
        <v>1100</v>
      </c>
      <c r="E12" s="18">
        <v>0.25</v>
      </c>
      <c r="F12" s="19">
        <v>8.2645117958594569E-2</v>
      </c>
      <c r="G12" s="20" t="s">
        <v>1</v>
      </c>
      <c r="H12" s="21">
        <v>9.5948806933332693E-3</v>
      </c>
      <c r="I12" s="19">
        <v>0.456086754691712</v>
      </c>
      <c r="J12" s="20" t="s">
        <v>1</v>
      </c>
      <c r="K12" s="21">
        <v>4.2746743911042981E-2</v>
      </c>
      <c r="L12" s="24">
        <v>8.7810437831006727</v>
      </c>
      <c r="M12" s="20" t="s">
        <v>1</v>
      </c>
      <c r="N12" s="25">
        <v>1.1476888263101805</v>
      </c>
      <c r="O12" s="22">
        <v>5.4850000000000003</v>
      </c>
      <c r="P12" s="20" t="s">
        <v>1</v>
      </c>
      <c r="Q12" s="23">
        <v>0.77300000000000002</v>
      </c>
      <c r="R12" s="24">
        <v>106</v>
      </c>
      <c r="S12" s="20" t="s">
        <v>1</v>
      </c>
      <c r="T12" s="29">
        <v>17.600000000000001</v>
      </c>
      <c r="U12" s="30">
        <v>1.304995994153181</v>
      </c>
      <c r="V12" s="20" t="s">
        <v>1</v>
      </c>
      <c r="W12" s="23">
        <v>0.31657094702873739</v>
      </c>
      <c r="Y12" s="27">
        <v>46.381493975903602</v>
      </c>
      <c r="Z12" s="27">
        <v>1.025522301637938</v>
      </c>
      <c r="AC12" s="31"/>
    </row>
    <row r="14" spans="1:29" x14ac:dyDescent="0.2">
      <c r="A14" s="5" t="s">
        <v>10</v>
      </c>
      <c r="B14" s="18" t="s">
        <v>7</v>
      </c>
      <c r="C14" s="18">
        <v>0.1719</v>
      </c>
      <c r="D14" s="18">
        <v>850</v>
      </c>
      <c r="E14" s="18">
        <v>0.25</v>
      </c>
      <c r="F14" s="19">
        <v>0.53667868063649793</v>
      </c>
      <c r="G14" s="20" t="s">
        <v>1</v>
      </c>
      <c r="H14" s="21">
        <v>2.1280224899729389E-2</v>
      </c>
      <c r="I14" s="22">
        <v>25.732524989108587</v>
      </c>
      <c r="J14" s="20" t="s">
        <v>1</v>
      </c>
      <c r="K14" s="23">
        <v>0.80473866130347804</v>
      </c>
      <c r="L14" s="24">
        <v>81.914171637911508</v>
      </c>
      <c r="M14" s="20" t="s">
        <v>1</v>
      </c>
      <c r="N14" s="25">
        <v>3.0260600733388023</v>
      </c>
      <c r="O14" s="22">
        <v>47.588999999999999</v>
      </c>
      <c r="P14" s="20" t="s">
        <v>1</v>
      </c>
      <c r="Q14" s="23">
        <v>0.96</v>
      </c>
      <c r="R14" s="24">
        <v>152</v>
      </c>
      <c r="S14" s="20" t="s">
        <v>1</v>
      </c>
      <c r="T14" s="25">
        <v>3.7</v>
      </c>
      <c r="U14" s="26">
        <v>140.45661880805815</v>
      </c>
      <c r="V14" s="20" t="s">
        <v>1</v>
      </c>
      <c r="W14" s="25">
        <v>4.6957442116950876</v>
      </c>
      <c r="Y14" s="27">
        <v>93.828696497232457</v>
      </c>
      <c r="Z14" s="27">
        <v>99.338178359877759</v>
      </c>
      <c r="AA14" s="26">
        <v>141.39238420420637</v>
      </c>
      <c r="AB14" s="20" t="s">
        <v>1</v>
      </c>
      <c r="AC14" s="25">
        <v>4.7033078322257209</v>
      </c>
    </row>
    <row r="15" spans="1:29" x14ac:dyDescent="0.2">
      <c r="C15" s="18"/>
      <c r="D15" s="18">
        <v>1100</v>
      </c>
      <c r="E15" s="18">
        <v>0.25</v>
      </c>
      <c r="F15" s="32">
        <v>3.7846265812602878E-2</v>
      </c>
      <c r="G15" s="20" t="s">
        <v>1</v>
      </c>
      <c r="H15" s="33">
        <v>9.2724761050659299E-3</v>
      </c>
      <c r="I15" s="19">
        <v>0.27284517213736958</v>
      </c>
      <c r="J15" s="20" t="s">
        <v>1</v>
      </c>
      <c r="K15" s="21">
        <v>3.6713815056702619E-2</v>
      </c>
      <c r="L15" s="24">
        <v>3.9958615532376061</v>
      </c>
      <c r="M15" s="20" t="s">
        <v>1</v>
      </c>
      <c r="N15" s="25">
        <v>1.1118594314389776</v>
      </c>
      <c r="O15" s="24">
        <v>7.1539999999999999</v>
      </c>
      <c r="P15" s="20" t="s">
        <v>1</v>
      </c>
      <c r="Q15" s="25">
        <v>1.9450000000000001</v>
      </c>
      <c r="R15" s="28">
        <v>105.2</v>
      </c>
      <c r="S15" s="20" t="s">
        <v>1</v>
      </c>
      <c r="T15" s="29">
        <v>38.299999999999997</v>
      </c>
      <c r="U15" s="30">
        <v>0.93576539614821219</v>
      </c>
      <c r="V15" s="20" t="s">
        <v>1</v>
      </c>
      <c r="W15" s="23">
        <v>0.2666286987701954</v>
      </c>
      <c r="Y15" s="27">
        <v>58.955806451612901</v>
      </c>
      <c r="Z15" s="27">
        <v>0.66182164012223621</v>
      </c>
      <c r="AC15" s="31"/>
    </row>
    <row r="17" spans="1:29" x14ac:dyDescent="0.2">
      <c r="A17" s="5" t="s">
        <v>11</v>
      </c>
      <c r="B17" s="18" t="s">
        <v>7</v>
      </c>
      <c r="C17" s="18">
        <v>0.17369999999999999</v>
      </c>
      <c r="D17" s="18">
        <v>850</v>
      </c>
      <c r="E17" s="18">
        <v>0.25</v>
      </c>
      <c r="F17" s="19">
        <v>0.65084957128825449</v>
      </c>
      <c r="G17" s="20" t="s">
        <v>1</v>
      </c>
      <c r="H17" s="21">
        <v>2.4646539733419071E-2</v>
      </c>
      <c r="I17" s="22">
        <v>24.176426510949074</v>
      </c>
      <c r="J17" s="20" t="s">
        <v>1</v>
      </c>
      <c r="K17" s="23">
        <v>0.75439638806300702</v>
      </c>
      <c r="L17" s="24">
        <v>92.031994527214536</v>
      </c>
      <c r="M17" s="20" t="s">
        <v>1</v>
      </c>
      <c r="N17" s="25">
        <v>3.412578429986695</v>
      </c>
      <c r="O17" s="22">
        <v>36.874000000000002</v>
      </c>
      <c r="P17" s="20" t="s">
        <v>1</v>
      </c>
      <c r="Q17" s="23">
        <v>0.59599999999999997</v>
      </c>
      <c r="R17" s="24">
        <v>140.80000000000001</v>
      </c>
      <c r="S17" s="20" t="s">
        <v>1</v>
      </c>
      <c r="T17" s="25">
        <v>3</v>
      </c>
      <c r="U17" s="26">
        <v>128.09765474673077</v>
      </c>
      <c r="V17" s="20" t="s">
        <v>1</v>
      </c>
      <c r="W17" s="25">
        <v>4.36334655650308</v>
      </c>
      <c r="Y17" s="27">
        <v>92.034125140165969</v>
      </c>
      <c r="Z17" s="27">
        <v>99.678097460872507</v>
      </c>
      <c r="AA17" s="26">
        <v>128.51133600038267</v>
      </c>
      <c r="AB17" s="20" t="s">
        <v>1</v>
      </c>
      <c r="AC17" s="25">
        <v>4.3713372201669047</v>
      </c>
    </row>
    <row r="18" spans="1:29" x14ac:dyDescent="0.2">
      <c r="C18" s="18"/>
      <c r="D18" s="18">
        <v>1100</v>
      </c>
      <c r="E18" s="18">
        <v>0.25</v>
      </c>
      <c r="F18" s="32">
        <v>5.1911124071567359E-2</v>
      </c>
      <c r="G18" s="20" t="s">
        <v>1</v>
      </c>
      <c r="H18" s="33">
        <v>8.8595389743665424E-3</v>
      </c>
      <c r="I18" s="19">
        <v>0.22546144988710398</v>
      </c>
      <c r="J18" s="20" t="s">
        <v>1</v>
      </c>
      <c r="K18" s="21">
        <v>3.7664505040874742E-2</v>
      </c>
      <c r="L18" s="24">
        <v>5.6013422647561981</v>
      </c>
      <c r="M18" s="20" t="s">
        <v>1</v>
      </c>
      <c r="N18" s="25">
        <v>1.1602236592145347</v>
      </c>
      <c r="O18" s="24">
        <v>4.3129999999999997</v>
      </c>
      <c r="P18" s="20" t="s">
        <v>1</v>
      </c>
      <c r="Q18" s="25">
        <v>0.999</v>
      </c>
      <c r="R18" s="28">
        <v>107.6</v>
      </c>
      <c r="S18" s="20" t="s">
        <v>1</v>
      </c>
      <c r="T18" s="29">
        <v>28</v>
      </c>
      <c r="U18" s="30">
        <v>0.41368125365190667</v>
      </c>
      <c r="V18" s="20" t="s">
        <v>1</v>
      </c>
      <c r="W18" s="23">
        <v>0.26418917515528811</v>
      </c>
      <c r="Y18" s="27">
        <v>31.870829268292688</v>
      </c>
      <c r="Z18" s="27">
        <v>0.32190253912750144</v>
      </c>
      <c r="AC18" s="31"/>
    </row>
    <row r="19" spans="1:29" ht="17" thickBot="1" x14ac:dyDescent="0.25">
      <c r="A19" s="15"/>
      <c r="B19" s="16"/>
      <c r="C19" s="16"/>
      <c r="D19" s="16"/>
      <c r="E19" s="16"/>
      <c r="F19" s="34"/>
      <c r="G19" s="35"/>
      <c r="H19" s="36"/>
      <c r="I19" s="34"/>
      <c r="J19" s="35"/>
      <c r="K19" s="37"/>
      <c r="L19" s="34"/>
      <c r="M19" s="35"/>
      <c r="N19" s="36"/>
      <c r="O19" s="34"/>
      <c r="P19" s="35"/>
      <c r="Q19" s="36"/>
      <c r="R19" s="38"/>
      <c r="S19" s="35"/>
      <c r="T19" s="39"/>
      <c r="U19" s="40"/>
      <c r="V19" s="35"/>
      <c r="W19" s="41"/>
      <c r="X19" s="15"/>
      <c r="Y19" s="42"/>
      <c r="Z19" s="42"/>
      <c r="AA19" s="38"/>
      <c r="AB19" s="35"/>
      <c r="AC19" s="39"/>
    </row>
    <row r="20" spans="1:29" ht="17" thickTop="1" x14ac:dyDescent="0.2"/>
    <row r="21" spans="1:29" ht="19" x14ac:dyDescent="0.2">
      <c r="A21" s="43" t="s">
        <v>56</v>
      </c>
    </row>
    <row r="22" spans="1:29" ht="19" x14ac:dyDescent="0.2">
      <c r="A22" s="43" t="s">
        <v>57</v>
      </c>
    </row>
    <row r="23" spans="1:29" ht="19" x14ac:dyDescent="0.2">
      <c r="A23" s="43" t="s">
        <v>58</v>
      </c>
    </row>
    <row r="24" spans="1:29" ht="19" x14ac:dyDescent="0.2">
      <c r="A24" s="43" t="s">
        <v>59</v>
      </c>
    </row>
    <row r="25" spans="1:29" ht="19" x14ac:dyDescent="0.2">
      <c r="A25" s="43"/>
    </row>
  </sheetData>
  <mergeCells count="16">
    <mergeCell ref="U3:W3"/>
    <mergeCell ref="AA3:AC3"/>
    <mergeCell ref="F4:H4"/>
    <mergeCell ref="I4:K4"/>
    <mergeCell ref="L4:N4"/>
    <mergeCell ref="O4:Q4"/>
    <mergeCell ref="R4:T4"/>
    <mergeCell ref="U4:W4"/>
    <mergeCell ref="AA4:AC4"/>
    <mergeCell ref="AA5:AC5"/>
    <mergeCell ref="F5:H5"/>
    <mergeCell ref="I5:K5"/>
    <mergeCell ref="L5:N5"/>
    <mergeCell ref="O5:Q5"/>
    <mergeCell ref="R5:T5"/>
    <mergeCell ref="U5:W5"/>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B8112-5396-474A-83AC-ADA237AD3AC8}">
  <dimension ref="A1:G8"/>
  <sheetViews>
    <sheetView workbookViewId="0">
      <selection activeCell="B18" sqref="B18"/>
    </sheetView>
  </sheetViews>
  <sheetFormatPr baseColWidth="10" defaultRowHeight="16" x14ac:dyDescent="0.2"/>
  <cols>
    <col min="1" max="1" width="19.5" style="1" customWidth="1"/>
    <col min="2" max="2" width="10.83203125" style="1"/>
    <col min="3" max="3" width="15.33203125" style="1" customWidth="1"/>
    <col min="4" max="16384" width="10.83203125" style="1"/>
  </cols>
  <sheetData>
    <row r="1" spans="1:7" x14ac:dyDescent="0.2">
      <c r="A1" s="1" t="s">
        <v>20</v>
      </c>
      <c r="B1" s="1" t="s">
        <v>21</v>
      </c>
      <c r="C1" s="1" t="s">
        <v>22</v>
      </c>
      <c r="D1" s="1" t="s">
        <v>23</v>
      </c>
      <c r="E1" s="1" t="s">
        <v>24</v>
      </c>
      <c r="F1" s="1" t="s">
        <v>25</v>
      </c>
      <c r="G1" s="1" t="s">
        <v>26</v>
      </c>
    </row>
    <row r="3" spans="1:7" x14ac:dyDescent="0.2">
      <c r="A3" s="2" t="s">
        <v>29</v>
      </c>
    </row>
    <row r="5" spans="1:7" x14ac:dyDescent="0.2">
      <c r="A5" s="1" t="str">
        <f>'for print'!A8</f>
        <v>17-OD1-SURF1</v>
      </c>
      <c r="B5" s="1" t="str">
        <f>'for print'!B8</f>
        <v>a</v>
      </c>
      <c r="C5" s="1">
        <f>'for print'!C8</f>
        <v>0.17449999999999999</v>
      </c>
      <c r="D5" s="3" t="s">
        <v>27</v>
      </c>
      <c r="E5" s="4">
        <f>'for print'!AA8*1000000</f>
        <v>125438387.60955666</v>
      </c>
      <c r="F5" s="4">
        <f>'for print'!AC8*1000000</f>
        <v>4466641.1951644374</v>
      </c>
      <c r="G5" s="1" t="s">
        <v>28</v>
      </c>
    </row>
    <row r="6" spans="1:7" x14ac:dyDescent="0.2">
      <c r="A6" s="1" t="str">
        <f>'for print'!A11</f>
        <v>17-OD1-SURF2</v>
      </c>
      <c r="B6" s="1" t="str">
        <f>'for print'!B11</f>
        <v>a</v>
      </c>
      <c r="C6" s="1">
        <f>'for print'!C11</f>
        <v>0.16209999999999999</v>
      </c>
      <c r="D6" s="3" t="s">
        <v>27</v>
      </c>
      <c r="E6" s="4">
        <f>'for print'!AA11*1000000</f>
        <v>127251839.58153565</v>
      </c>
      <c r="F6" s="4">
        <f>'for print'!AC11*1000000</f>
        <v>4596012.9511023862</v>
      </c>
      <c r="G6" s="1" t="s">
        <v>28</v>
      </c>
    </row>
    <row r="7" spans="1:7" x14ac:dyDescent="0.2">
      <c r="A7" s="1" t="str">
        <f>'for print'!A14</f>
        <v>17-OD1-SURF3</v>
      </c>
      <c r="B7" s="1" t="str">
        <f>'for print'!B14</f>
        <v>a</v>
      </c>
      <c r="C7" s="1">
        <f>'for print'!C14</f>
        <v>0.1719</v>
      </c>
      <c r="D7" s="3" t="s">
        <v>27</v>
      </c>
      <c r="E7" s="4">
        <f>'for print'!AA14*1000000</f>
        <v>141392384.20420638</v>
      </c>
      <c r="F7" s="4">
        <f>'for print'!AC14*1000000</f>
        <v>4703307.8322257213</v>
      </c>
      <c r="G7" s="1" t="s">
        <v>28</v>
      </c>
    </row>
    <row r="8" spans="1:7" x14ac:dyDescent="0.2">
      <c r="A8" s="1" t="str">
        <f>'for print'!A17</f>
        <v>17-OD1-SURF4</v>
      </c>
      <c r="B8" s="1" t="str">
        <f>'for print'!B17</f>
        <v>a</v>
      </c>
      <c r="C8" s="1">
        <f>'for print'!C17</f>
        <v>0.17369999999999999</v>
      </c>
      <c r="D8" s="3" t="s">
        <v>27</v>
      </c>
      <c r="E8" s="4">
        <f>'for print'!AA17*1000000</f>
        <v>128511336.00038268</v>
      </c>
      <c r="F8" s="4">
        <f>'for print'!AC17*1000000</f>
        <v>4371337.2201669049</v>
      </c>
      <c r="G8" s="1" t="s">
        <v>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9FC33-A4D7-0A41-81D1-6C955D434350}">
  <dimension ref="A4:L15"/>
  <sheetViews>
    <sheetView tabSelected="1" workbookViewId="0">
      <selection activeCell="A4" sqref="A4"/>
    </sheetView>
  </sheetViews>
  <sheetFormatPr baseColWidth="10" defaultRowHeight="16" x14ac:dyDescent="0.2"/>
  <cols>
    <col min="1" max="1" width="20.5" style="5" customWidth="1"/>
    <col min="2" max="2" width="10.83203125" style="5"/>
    <col min="3" max="3" width="11.1640625" style="5" bestFit="1" customWidth="1"/>
    <col min="4" max="16384" width="10.83203125" style="5"/>
  </cols>
  <sheetData>
    <row r="4" spans="1:12" x14ac:dyDescent="0.2">
      <c r="A4" s="5" t="s">
        <v>0</v>
      </c>
      <c r="B4" s="5" t="s">
        <v>30</v>
      </c>
      <c r="C4" s="5" t="s">
        <v>31</v>
      </c>
      <c r="D4" s="5" t="s">
        <v>32</v>
      </c>
      <c r="E4" s="5" t="s">
        <v>33</v>
      </c>
      <c r="F4" s="5" t="s">
        <v>34</v>
      </c>
      <c r="G4" s="5" t="s">
        <v>35</v>
      </c>
      <c r="H4" s="5" t="s">
        <v>36</v>
      </c>
      <c r="I4" s="5" t="s">
        <v>37</v>
      </c>
      <c r="J4" s="5" t="s">
        <v>38</v>
      </c>
      <c r="K4" s="5" t="s">
        <v>39</v>
      </c>
      <c r="L4" s="5" t="s">
        <v>40</v>
      </c>
    </row>
    <row r="6" spans="1:12" x14ac:dyDescent="0.2">
      <c r="A6" s="7" t="s">
        <v>41</v>
      </c>
    </row>
    <row r="8" spans="1:12" x14ac:dyDescent="0.2">
      <c r="A8" s="5" t="str">
        <f>'for print'!A8</f>
        <v>17-OD1-SURF1</v>
      </c>
      <c r="B8" s="5">
        <f>'for print'!D8</f>
        <v>850</v>
      </c>
      <c r="C8" s="5">
        <f>'for print'!F8*1000000000</f>
        <v>609790585.79123807</v>
      </c>
      <c r="D8" s="5">
        <f>'for print'!H8*1000000000</f>
        <v>27297850.710203078</v>
      </c>
      <c r="E8" s="5">
        <f>'for print'!I8*1000000</f>
        <v>23579727.101688962</v>
      </c>
      <c r="F8" s="5">
        <f>'for print'!K8*1000000</f>
        <v>773623.98556741502</v>
      </c>
      <c r="G8" s="5">
        <f>'for print'!L8*1000000</f>
        <v>86812123.623323664</v>
      </c>
      <c r="H8" s="5">
        <f>'for print'!N8*1000000</f>
        <v>3321748.977250475</v>
      </c>
      <c r="I8" s="5">
        <f>'for print'!O8*0.001</f>
        <v>3.8397000000000001E-2</v>
      </c>
      <c r="J8" s="5">
        <f>'for print'!Q8*0.001</f>
        <v>1.1259999999999998E-3</v>
      </c>
      <c r="K8" s="5">
        <f>'for print'!R8*0.001</f>
        <v>0.14180000000000001</v>
      </c>
      <c r="L8" s="5">
        <f>'for print'!T8*0.001</f>
        <v>4.5000000000000005E-3</v>
      </c>
    </row>
    <row r="9" spans="1:12" x14ac:dyDescent="0.2">
      <c r="A9" s="5" t="str">
        <f>A8</f>
        <v>17-OD1-SURF1</v>
      </c>
      <c r="B9" s="5">
        <f>'for print'!D9</f>
        <v>1100</v>
      </c>
      <c r="C9" s="5">
        <f>'for print'!F9*1000000000</f>
        <v>45978664.656230249</v>
      </c>
      <c r="D9" s="5">
        <f>'for print'!H9*1000000000</f>
        <v>10599657.448020948</v>
      </c>
      <c r="E9" s="5">
        <f>'for print'!I9*1000000</f>
        <v>249692.74825273367</v>
      </c>
      <c r="F9" s="5">
        <f>'for print'!K9*1000000</f>
        <v>38821.417981954881</v>
      </c>
      <c r="G9" s="5">
        <f>'for print'!L9*1000000</f>
        <v>4202977.9342453536</v>
      </c>
      <c r="H9" s="5">
        <f>'for print'!N9*1000000</f>
        <v>1108659.2238449554</v>
      </c>
      <c r="I9" s="5">
        <f>'for print'!O9*0.001</f>
        <v>5.3869999999999994E-3</v>
      </c>
      <c r="J9" s="5">
        <f>'for print'!Q9*0.001</f>
        <v>1.477E-3</v>
      </c>
      <c r="K9" s="5">
        <f>'for print'!R9*0.001</f>
        <v>9.1200000000000003E-2</v>
      </c>
      <c r="L9" s="5">
        <f>'for print'!T9*0.001</f>
        <v>3.1399999999999997E-2</v>
      </c>
    </row>
    <row r="10" spans="1:12" x14ac:dyDescent="0.2">
      <c r="A10" s="5" t="str">
        <f>'for print'!A11</f>
        <v>17-OD1-SURF2</v>
      </c>
      <c r="B10" s="5">
        <f>'for print'!D11</f>
        <v>850</v>
      </c>
      <c r="C10" s="5">
        <f>'for print'!F11*1000000000</f>
        <v>848451919.81392014</v>
      </c>
      <c r="D10" s="5">
        <f>'for print'!H11*1000000000</f>
        <v>31422506.359338917</v>
      </c>
      <c r="E10" s="5">
        <f>'for print'!I11*1000000</f>
        <v>22926552.576244086</v>
      </c>
      <c r="F10" s="5">
        <f>'for print'!K11*1000000</f>
        <v>737405.54242774937</v>
      </c>
      <c r="G10" s="5">
        <f>'for print'!L11*1000000</f>
        <v>109648917.44384018</v>
      </c>
      <c r="H10" s="5">
        <f>'for print'!N11*1000000</f>
        <v>3935198.1900613112</v>
      </c>
      <c r="I10" s="5">
        <f>'for print'!O11*0.001</f>
        <v>2.682E-2</v>
      </c>
      <c r="J10" s="5">
        <f>'for print'!Q11*0.001</f>
        <v>4.3800000000000002E-4</v>
      </c>
      <c r="K10" s="5">
        <f>'for print'!R11*0.001</f>
        <v>0.12869999999999998</v>
      </c>
      <c r="L10" s="5">
        <f>'for print'!T11*0.001</f>
        <v>2.3E-3</v>
      </c>
    </row>
    <row r="11" spans="1:12" x14ac:dyDescent="0.2">
      <c r="A11" s="5" t="str">
        <f>A10</f>
        <v>17-OD1-SURF2</v>
      </c>
      <c r="B11" s="5">
        <f>'for print'!D12</f>
        <v>1100</v>
      </c>
      <c r="C11" s="5">
        <f>'for print'!F12*1000000000</f>
        <v>82645117.958594576</v>
      </c>
      <c r="D11" s="5">
        <f>'for print'!H12*1000000000</f>
        <v>9594880.69333327</v>
      </c>
      <c r="E11" s="5">
        <f>'for print'!I12*1000000</f>
        <v>456086.75469171198</v>
      </c>
      <c r="F11" s="5">
        <f>'for print'!K12*1000000</f>
        <v>42746.743911042984</v>
      </c>
      <c r="G11" s="5">
        <f>'for print'!L12*1000000</f>
        <v>8781043.7831006721</v>
      </c>
      <c r="H11" s="5">
        <f>'for print'!N12*1000000</f>
        <v>1147688.8263101806</v>
      </c>
      <c r="I11" s="5">
        <f>'for print'!O12*0.001</f>
        <v>5.4850000000000003E-3</v>
      </c>
      <c r="J11" s="5">
        <f>'for print'!Q12*0.001</f>
        <v>7.7300000000000003E-4</v>
      </c>
      <c r="K11" s="5">
        <f>'for print'!R12*0.001</f>
        <v>0.106</v>
      </c>
      <c r="L11" s="5">
        <f>'for print'!T12*0.001</f>
        <v>1.7600000000000001E-2</v>
      </c>
    </row>
    <row r="12" spans="1:12" x14ac:dyDescent="0.2">
      <c r="A12" s="5" t="str">
        <f>'for print'!A14</f>
        <v>17-OD1-SURF3</v>
      </c>
      <c r="B12" s="5">
        <f>'for print'!D14</f>
        <v>850</v>
      </c>
      <c r="C12" s="5">
        <f>'for print'!F14*1000000000</f>
        <v>536678680.63649791</v>
      </c>
      <c r="D12" s="5">
        <f>'for print'!H14*1000000000</f>
        <v>21280224.89972939</v>
      </c>
      <c r="E12" s="5">
        <f>'for print'!I14*1000000</f>
        <v>25732524.989108589</v>
      </c>
      <c r="F12" s="5">
        <f>'for print'!K14*1000000</f>
        <v>804738.66130347806</v>
      </c>
      <c r="G12" s="5">
        <f>'for print'!L14*1000000</f>
        <v>81914171.637911513</v>
      </c>
      <c r="H12" s="5">
        <f>'for print'!N14*1000000</f>
        <v>3026060.0733388024</v>
      </c>
      <c r="I12" s="5">
        <f>'for print'!O14*0.001</f>
        <v>4.7588999999999999E-2</v>
      </c>
      <c r="J12" s="5">
        <f>'for print'!Q14*0.001</f>
        <v>9.6000000000000002E-4</v>
      </c>
      <c r="K12" s="5">
        <f>'for print'!R14*0.001</f>
        <v>0.152</v>
      </c>
      <c r="L12" s="5">
        <f>'for print'!T14*0.001</f>
        <v>3.7000000000000002E-3</v>
      </c>
    </row>
    <row r="13" spans="1:12" x14ac:dyDescent="0.2">
      <c r="A13" s="5" t="str">
        <f>A12</f>
        <v>17-OD1-SURF3</v>
      </c>
      <c r="B13" s="5">
        <f>'for print'!D15</f>
        <v>1100</v>
      </c>
      <c r="C13" s="5">
        <f>'for print'!F15*1000000000</f>
        <v>37846265.812602878</v>
      </c>
      <c r="D13" s="5">
        <f>'for print'!H15*1000000000</f>
        <v>9272476.1050659306</v>
      </c>
      <c r="E13" s="5">
        <f>'for print'!I15*1000000</f>
        <v>272845.17213736958</v>
      </c>
      <c r="F13" s="5">
        <f>'for print'!K15*1000000</f>
        <v>36713.815056702617</v>
      </c>
      <c r="G13" s="5">
        <f>'for print'!L15*1000000</f>
        <v>3995861.5532376058</v>
      </c>
      <c r="H13" s="5">
        <f>'for print'!N15*1000000</f>
        <v>1111859.4314389776</v>
      </c>
      <c r="I13" s="5">
        <f>'for print'!O15*0.001</f>
        <v>7.1539999999999998E-3</v>
      </c>
      <c r="J13" s="5">
        <f>'for print'!Q15*0.001</f>
        <v>1.9450000000000001E-3</v>
      </c>
      <c r="K13" s="5">
        <f>'for print'!R15*0.001</f>
        <v>0.1052</v>
      </c>
      <c r="L13" s="5">
        <f>'for print'!T15*0.001</f>
        <v>3.8300000000000001E-2</v>
      </c>
    </row>
    <row r="14" spans="1:12" x14ac:dyDescent="0.2">
      <c r="A14" s="5" t="str">
        <f>'for print'!A17</f>
        <v>17-OD1-SURF4</v>
      </c>
      <c r="B14" s="5">
        <f>'for print'!D17</f>
        <v>850</v>
      </c>
      <c r="C14" s="5">
        <f>'for print'!F17*1000000000</f>
        <v>650849571.2882545</v>
      </c>
      <c r="D14" s="5">
        <f>'for print'!H17*1000000000</f>
        <v>24646539.733419072</v>
      </c>
      <c r="E14" s="5">
        <f>'for print'!I17*1000000</f>
        <v>24176426.510949075</v>
      </c>
      <c r="F14" s="5">
        <f>'for print'!K17*1000000</f>
        <v>754396.38806300703</v>
      </c>
      <c r="G14" s="5">
        <f>'for print'!L17*1000000</f>
        <v>92031994.527214542</v>
      </c>
      <c r="H14" s="5">
        <f>'for print'!N17*1000000</f>
        <v>3412578.4299866948</v>
      </c>
      <c r="I14" s="5">
        <f>'for print'!O17*0.001</f>
        <v>3.6874000000000004E-2</v>
      </c>
      <c r="J14" s="5">
        <f>'for print'!Q17*0.001</f>
        <v>5.9599999999999996E-4</v>
      </c>
      <c r="K14" s="5">
        <f>'for print'!R17*0.001</f>
        <v>0.14080000000000001</v>
      </c>
      <c r="L14" s="5">
        <f>'for print'!T17*0.001</f>
        <v>3.0000000000000001E-3</v>
      </c>
    </row>
    <row r="15" spans="1:12" x14ac:dyDescent="0.2">
      <c r="A15" s="5" t="str">
        <f>A14</f>
        <v>17-OD1-SURF4</v>
      </c>
      <c r="B15" s="5">
        <f>'for print'!D18</f>
        <v>1100</v>
      </c>
      <c r="C15" s="5">
        <f>'for print'!F18*1000000000</f>
        <v>51911124.071567357</v>
      </c>
      <c r="D15" s="5">
        <f>'for print'!H18*1000000000</f>
        <v>8859538.974366542</v>
      </c>
      <c r="E15" s="5">
        <f>'for print'!I18*1000000</f>
        <v>225461.44988710398</v>
      </c>
      <c r="F15" s="5">
        <f>'for print'!K18*1000000</f>
        <v>37664.505040874741</v>
      </c>
      <c r="G15" s="5">
        <f>'for print'!L18*1000000</f>
        <v>5601342.264756198</v>
      </c>
      <c r="H15" s="5">
        <f>'for print'!N18*1000000</f>
        <v>1160223.6592145348</v>
      </c>
      <c r="I15" s="5">
        <f>'for print'!O18*0.001</f>
        <v>4.313E-3</v>
      </c>
      <c r="J15" s="5">
        <f>'for print'!Q18*0.001</f>
        <v>9.990000000000001E-4</v>
      </c>
      <c r="K15" s="5">
        <f>'for print'!R18*0.001</f>
        <v>0.1076</v>
      </c>
      <c r="L15" s="5">
        <f>'for print'!T18*0.001</f>
        <v>2.8000000000000001E-2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for print</vt:lpstr>
      <vt:lpstr>summary</vt:lpstr>
      <vt:lpstr>summary ratios</vt:lpstr>
    </vt:vector>
  </TitlesOfParts>
  <Company>BGC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Balco</dc:creator>
  <cp:lastModifiedBy>Microsoft Office User</cp:lastModifiedBy>
  <dcterms:created xsi:type="dcterms:W3CDTF">2019-09-29T03:57:18Z</dcterms:created>
  <dcterms:modified xsi:type="dcterms:W3CDTF">2021-11-11T22:23:34Z</dcterms:modified>
</cp:coreProperties>
</file>